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645" windowWidth="13635" windowHeight="7425" activeTab="5"/>
  </bookViews>
  <sheets>
    <sheet name="ING1TRIM2018" sheetId="1" r:id="rId1"/>
    <sheet name="EGRE1TRIM2018" sheetId="2" r:id="rId2"/>
    <sheet name="ING2TRIM2018" sheetId="3" r:id="rId3"/>
    <sheet name="EGR2TRIM2018" sheetId="4" r:id="rId4"/>
    <sheet name="ING3TRIM2018" sheetId="5" r:id="rId5"/>
    <sheet name="EGR3TRIM2018" sheetId="6" r:id="rId6"/>
  </sheets>
  <definedNames>
    <definedName name="_xlnm.Print_Titles" localSheetId="5">EGR3TRIM2018!$1:$10</definedName>
  </definedNames>
  <calcPr calcId="145621"/>
</workbook>
</file>

<file path=xl/calcChain.xml><?xml version="1.0" encoding="utf-8"?>
<calcChain xmlns="http://schemas.openxmlformats.org/spreadsheetml/2006/main">
  <c r="F82" i="6" l="1"/>
  <c r="I82" i="6" s="1"/>
  <c r="I81" i="6"/>
  <c r="F81" i="6"/>
  <c r="F80" i="6"/>
  <c r="I80" i="6" s="1"/>
  <c r="I79" i="6"/>
  <c r="F79" i="6"/>
  <c r="F78" i="6"/>
  <c r="I78" i="6" s="1"/>
  <c r="F77" i="6"/>
  <c r="F75" i="6" s="1"/>
  <c r="F76" i="6"/>
  <c r="I76" i="6" s="1"/>
  <c r="H75" i="6"/>
  <c r="G75" i="6"/>
  <c r="E75" i="6"/>
  <c r="D75" i="6"/>
  <c r="F74" i="6"/>
  <c r="I74" i="6" s="1"/>
  <c r="F73" i="6"/>
  <c r="F71" i="6" s="1"/>
  <c r="F72" i="6"/>
  <c r="I72" i="6" s="1"/>
  <c r="H71" i="6"/>
  <c r="G71" i="6"/>
  <c r="E71" i="6"/>
  <c r="D71" i="6"/>
  <c r="F70" i="6"/>
  <c r="I70" i="6" s="1"/>
  <c r="F69" i="6"/>
  <c r="I69" i="6" s="1"/>
  <c r="F68" i="6"/>
  <c r="I68" i="6" s="1"/>
  <c r="F67" i="6"/>
  <c r="I67" i="6" s="1"/>
  <c r="F66" i="6"/>
  <c r="I66" i="6" s="1"/>
  <c r="I65" i="6"/>
  <c r="F65" i="6"/>
  <c r="F64" i="6"/>
  <c r="I64" i="6" s="1"/>
  <c r="H63" i="6"/>
  <c r="G63" i="6"/>
  <c r="E63" i="6"/>
  <c r="D63" i="6"/>
  <c r="F62" i="6"/>
  <c r="I62" i="6" s="1"/>
  <c r="I61" i="6"/>
  <c r="F61" i="6"/>
  <c r="F60" i="6"/>
  <c r="I60" i="6" s="1"/>
  <c r="H59" i="6"/>
  <c r="G59" i="6"/>
  <c r="E59" i="6"/>
  <c r="D59" i="6"/>
  <c r="F58" i="6"/>
  <c r="I58" i="6" s="1"/>
  <c r="I57" i="6"/>
  <c r="F57" i="6"/>
  <c r="F56" i="6"/>
  <c r="I56" i="6" s="1"/>
  <c r="I55" i="6"/>
  <c r="F55" i="6"/>
  <c r="F54" i="6"/>
  <c r="I54" i="6" s="1"/>
  <c r="F53" i="6"/>
  <c r="I53" i="6" s="1"/>
  <c r="F52" i="6"/>
  <c r="I52" i="6" s="1"/>
  <c r="F51" i="6"/>
  <c r="F50" i="6"/>
  <c r="I50" i="6" s="1"/>
  <c r="H49" i="6"/>
  <c r="G49" i="6"/>
  <c r="E49" i="6"/>
  <c r="D49" i="6"/>
  <c r="F48" i="6"/>
  <c r="I48" i="6" s="1"/>
  <c r="F47" i="6"/>
  <c r="I47" i="6" s="1"/>
  <c r="F46" i="6"/>
  <c r="I46" i="6" s="1"/>
  <c r="F45" i="6"/>
  <c r="I45" i="6" s="1"/>
  <c r="F44" i="6"/>
  <c r="I44" i="6" s="1"/>
  <c r="F43" i="6"/>
  <c r="I43" i="6" s="1"/>
  <c r="F42" i="6"/>
  <c r="I42" i="6" s="1"/>
  <c r="F41" i="6"/>
  <c r="F39" i="6" s="1"/>
  <c r="F40" i="6"/>
  <c r="I40" i="6" s="1"/>
  <c r="H39" i="6"/>
  <c r="G39" i="6"/>
  <c r="E39" i="6"/>
  <c r="D39" i="6"/>
  <c r="F38" i="6"/>
  <c r="I38" i="6" s="1"/>
  <c r="F37" i="6"/>
  <c r="I37" i="6" s="1"/>
  <c r="I36" i="6"/>
  <c r="F35" i="6"/>
  <c r="I35" i="6" s="1"/>
  <c r="F34" i="6"/>
  <c r="I34" i="6" s="1"/>
  <c r="F33" i="6"/>
  <c r="I33" i="6" s="1"/>
  <c r="I32" i="6"/>
  <c r="F32" i="6"/>
  <c r="F31" i="6"/>
  <c r="I30" i="6"/>
  <c r="F30" i="6"/>
  <c r="H29" i="6"/>
  <c r="G29" i="6"/>
  <c r="E29" i="6"/>
  <c r="D29" i="6"/>
  <c r="F28" i="6"/>
  <c r="I28" i="6" s="1"/>
  <c r="F27" i="6"/>
  <c r="I27" i="6" s="1"/>
  <c r="I26" i="6"/>
  <c r="F26" i="6"/>
  <c r="F25" i="6"/>
  <c r="I25" i="6" s="1"/>
  <c r="I24" i="6"/>
  <c r="F24" i="6"/>
  <c r="F23" i="6"/>
  <c r="I23" i="6" s="1"/>
  <c r="F22" i="6"/>
  <c r="I22" i="6" s="1"/>
  <c r="F21" i="6"/>
  <c r="F20" i="6"/>
  <c r="I20" i="6" s="1"/>
  <c r="H19" i="6"/>
  <c r="G19" i="6"/>
  <c r="E19" i="6"/>
  <c r="D19" i="6"/>
  <c r="I18" i="6"/>
  <c r="F18" i="6"/>
  <c r="F17" i="6"/>
  <c r="I17" i="6" s="1"/>
  <c r="F16" i="6"/>
  <c r="I16" i="6" s="1"/>
  <c r="F15" i="6"/>
  <c r="I15" i="6" s="1"/>
  <c r="F14" i="6"/>
  <c r="I14" i="6" s="1"/>
  <c r="F13" i="6"/>
  <c r="F11" i="6" s="1"/>
  <c r="I12" i="6"/>
  <c r="F12" i="6"/>
  <c r="H11" i="6"/>
  <c r="G11" i="6"/>
  <c r="G83" i="6" s="1"/>
  <c r="E11" i="6"/>
  <c r="D11" i="6"/>
  <c r="E83" i="6" l="1"/>
  <c r="I49" i="6"/>
  <c r="H83" i="6"/>
  <c r="F29" i="6"/>
  <c r="F49" i="6"/>
  <c r="I73" i="6"/>
  <c r="I71" i="6" s="1"/>
  <c r="I77" i="6"/>
  <c r="I75" i="6" s="1"/>
  <c r="D83" i="6"/>
  <c r="I51" i="6"/>
  <c r="F59" i="6"/>
  <c r="F63" i="6"/>
  <c r="F19" i="6"/>
  <c r="F83" i="6" s="1"/>
  <c r="I59" i="6"/>
  <c r="I63" i="6"/>
  <c r="I41" i="6"/>
  <c r="I39" i="6" s="1"/>
  <c r="I13" i="6"/>
  <c r="I11" i="6" s="1"/>
  <c r="I21" i="6"/>
  <c r="I19" i="6" s="1"/>
  <c r="I31" i="6"/>
  <c r="I29" i="6" s="1"/>
  <c r="I83" i="6" l="1"/>
  <c r="J23" i="5" l="1"/>
  <c r="G23" i="5"/>
  <c r="J22" i="5"/>
  <c r="J24" i="5" s="1"/>
  <c r="I22" i="5"/>
  <c r="I24" i="5" s="1"/>
  <c r="H22" i="5"/>
  <c r="H24" i="5" s="1"/>
  <c r="F22" i="5"/>
  <c r="F24" i="5" s="1"/>
  <c r="E22" i="5"/>
  <c r="E24" i="5" s="1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G12" i="5"/>
  <c r="G22" i="5" s="1"/>
  <c r="G24" i="5" l="1"/>
  <c r="F83" i="4" l="1"/>
  <c r="I83" i="4" s="1"/>
  <c r="I82" i="4"/>
  <c r="F82" i="4"/>
  <c r="F81" i="4"/>
  <c r="I81" i="4" s="1"/>
  <c r="I80" i="4"/>
  <c r="F80" i="4"/>
  <c r="F79" i="4"/>
  <c r="I79" i="4" s="1"/>
  <c r="I78" i="4"/>
  <c r="F78" i="4"/>
  <c r="F77" i="4"/>
  <c r="I77" i="4" s="1"/>
  <c r="I76" i="4" s="1"/>
  <c r="H76" i="4"/>
  <c r="G76" i="4"/>
  <c r="F76" i="4"/>
  <c r="E76" i="4"/>
  <c r="D76" i="4"/>
  <c r="F75" i="4"/>
  <c r="I75" i="4" s="1"/>
  <c r="I74" i="4"/>
  <c r="F74" i="4"/>
  <c r="F73" i="4"/>
  <c r="I73" i="4" s="1"/>
  <c r="H72" i="4"/>
  <c r="G72" i="4"/>
  <c r="F72" i="4"/>
  <c r="E72" i="4"/>
  <c r="D72" i="4"/>
  <c r="F71" i="4"/>
  <c r="I71" i="4" s="1"/>
  <c r="I70" i="4"/>
  <c r="F70" i="4"/>
  <c r="F69" i="4"/>
  <c r="I69" i="4" s="1"/>
  <c r="I68" i="4"/>
  <c r="F68" i="4"/>
  <c r="F67" i="4"/>
  <c r="I67" i="4" s="1"/>
  <c r="I66" i="4"/>
  <c r="F66" i="4"/>
  <c r="F65" i="4"/>
  <c r="I65" i="4" s="1"/>
  <c r="I64" i="4" s="1"/>
  <c r="H64" i="4"/>
  <c r="G64" i="4"/>
  <c r="F64" i="4"/>
  <c r="E64" i="4"/>
  <c r="D64" i="4"/>
  <c r="F63" i="4"/>
  <c r="I63" i="4" s="1"/>
  <c r="I62" i="4"/>
  <c r="F62" i="4"/>
  <c r="F61" i="4"/>
  <c r="I61" i="4" s="1"/>
  <c r="H60" i="4"/>
  <c r="G60" i="4"/>
  <c r="F60" i="4"/>
  <c r="E60" i="4"/>
  <c r="D60" i="4"/>
  <c r="F59" i="4"/>
  <c r="I59" i="4" s="1"/>
  <c r="I58" i="4"/>
  <c r="F58" i="4"/>
  <c r="F57" i="4"/>
  <c r="I57" i="4" s="1"/>
  <c r="I56" i="4"/>
  <c r="F56" i="4"/>
  <c r="F55" i="4"/>
  <c r="I55" i="4" s="1"/>
  <c r="I54" i="4"/>
  <c r="F54" i="4"/>
  <c r="F53" i="4"/>
  <c r="I53" i="4" s="1"/>
  <c r="I52" i="4"/>
  <c r="F52" i="4"/>
  <c r="F51" i="4"/>
  <c r="I51" i="4" s="1"/>
  <c r="H50" i="4"/>
  <c r="G50" i="4"/>
  <c r="F50" i="4"/>
  <c r="E50" i="4"/>
  <c r="D50" i="4"/>
  <c r="F49" i="4"/>
  <c r="I49" i="4" s="1"/>
  <c r="I48" i="4"/>
  <c r="F48" i="4"/>
  <c r="F47" i="4"/>
  <c r="I47" i="4" s="1"/>
  <c r="I46" i="4"/>
  <c r="F46" i="4"/>
  <c r="F45" i="4"/>
  <c r="I45" i="4" s="1"/>
  <c r="I44" i="4"/>
  <c r="F44" i="4"/>
  <c r="F43" i="4"/>
  <c r="I43" i="4" s="1"/>
  <c r="I42" i="4"/>
  <c r="F42" i="4"/>
  <c r="F41" i="4"/>
  <c r="I41" i="4" s="1"/>
  <c r="H40" i="4"/>
  <c r="G40" i="4"/>
  <c r="F40" i="4"/>
  <c r="E40" i="4"/>
  <c r="D40" i="4"/>
  <c r="F39" i="4"/>
  <c r="I39" i="4" s="1"/>
  <c r="I38" i="4"/>
  <c r="F38" i="4"/>
  <c r="F37" i="4"/>
  <c r="I37" i="4" s="1"/>
  <c r="I36" i="4"/>
  <c r="F36" i="4"/>
  <c r="F35" i="4"/>
  <c r="I35" i="4" s="1"/>
  <c r="I34" i="4"/>
  <c r="F34" i="4"/>
  <c r="F33" i="4"/>
  <c r="I33" i="4" s="1"/>
  <c r="I32" i="4"/>
  <c r="F32" i="4"/>
  <c r="F31" i="4"/>
  <c r="I31" i="4" s="1"/>
  <c r="H30" i="4"/>
  <c r="G30" i="4"/>
  <c r="F30" i="4"/>
  <c r="E30" i="4"/>
  <c r="D30" i="4"/>
  <c r="F29" i="4"/>
  <c r="I29" i="4" s="1"/>
  <c r="I28" i="4"/>
  <c r="F28" i="4"/>
  <c r="F27" i="4"/>
  <c r="I27" i="4" s="1"/>
  <c r="I26" i="4"/>
  <c r="F26" i="4"/>
  <c r="F25" i="4"/>
  <c r="I25" i="4" s="1"/>
  <c r="I24" i="4"/>
  <c r="F24" i="4"/>
  <c r="F23" i="4"/>
  <c r="I23" i="4" s="1"/>
  <c r="I22" i="4"/>
  <c r="F22" i="4"/>
  <c r="F21" i="4"/>
  <c r="I21" i="4" s="1"/>
  <c r="H20" i="4"/>
  <c r="G20" i="4"/>
  <c r="F20" i="4"/>
  <c r="E20" i="4"/>
  <c r="D20" i="4"/>
  <c r="F19" i="4"/>
  <c r="I19" i="4" s="1"/>
  <c r="I18" i="4"/>
  <c r="F18" i="4"/>
  <c r="F17" i="4"/>
  <c r="I17" i="4" s="1"/>
  <c r="I16" i="4"/>
  <c r="F16" i="4"/>
  <c r="F15" i="4"/>
  <c r="I15" i="4" s="1"/>
  <c r="I14" i="4"/>
  <c r="F14" i="4"/>
  <c r="F13" i="4"/>
  <c r="I13" i="4" s="1"/>
  <c r="I12" i="4" s="1"/>
  <c r="H12" i="4"/>
  <c r="H84" i="4" s="1"/>
  <c r="G12" i="4"/>
  <c r="G84" i="4" s="1"/>
  <c r="F12" i="4"/>
  <c r="F84" i="4" s="1"/>
  <c r="E12" i="4"/>
  <c r="E84" i="4" s="1"/>
  <c r="D12" i="4"/>
  <c r="D84" i="4" s="1"/>
  <c r="I20" i="4" l="1"/>
  <c r="I84" i="4" s="1"/>
  <c r="I40" i="4"/>
  <c r="I60" i="4"/>
  <c r="I72" i="4"/>
  <c r="I30" i="4"/>
  <c r="I50" i="4"/>
  <c r="J23" i="3" l="1"/>
  <c r="G23" i="3"/>
  <c r="G24" i="3" s="1"/>
  <c r="I22" i="3"/>
  <c r="J22" i="3" s="1"/>
  <c r="J24" i="3" s="1"/>
  <c r="H22" i="3"/>
  <c r="H24" i="3" s="1"/>
  <c r="F22" i="3"/>
  <c r="F24" i="3" s="1"/>
  <c r="E22" i="3"/>
  <c r="E24" i="3" s="1"/>
  <c r="J21" i="3"/>
  <c r="G21" i="3"/>
  <c r="J20" i="3"/>
  <c r="G20" i="3"/>
  <c r="J19" i="3"/>
  <c r="G19" i="3"/>
  <c r="J18" i="3"/>
  <c r="G18" i="3"/>
  <c r="J17" i="3"/>
  <c r="G17" i="3"/>
  <c r="J16" i="3"/>
  <c r="G16" i="3"/>
  <c r="J15" i="3"/>
  <c r="G15" i="3"/>
  <c r="J14" i="3"/>
  <c r="G14" i="3"/>
  <c r="J13" i="3"/>
  <c r="G13" i="3"/>
  <c r="G22" i="3" s="1"/>
  <c r="J12" i="3"/>
  <c r="G12" i="3"/>
  <c r="I24" i="3" l="1"/>
  <c r="F83" i="2" l="1"/>
  <c r="I83" i="2" s="1"/>
  <c r="F82" i="2"/>
  <c r="I82" i="2" s="1"/>
  <c r="F81" i="2"/>
  <c r="I81" i="2" s="1"/>
  <c r="F80" i="2"/>
  <c r="I80" i="2" s="1"/>
  <c r="F79" i="2"/>
  <c r="I79" i="2" s="1"/>
  <c r="F78" i="2"/>
  <c r="I78" i="2" s="1"/>
  <c r="F77" i="2"/>
  <c r="F76" i="2" s="1"/>
  <c r="H76" i="2"/>
  <c r="G76" i="2"/>
  <c r="E76" i="2"/>
  <c r="D76" i="2"/>
  <c r="F75" i="2"/>
  <c r="I75" i="2" s="1"/>
  <c r="F74" i="2"/>
  <c r="I74" i="2" s="1"/>
  <c r="F73" i="2"/>
  <c r="I73" i="2" s="1"/>
  <c r="H72" i="2"/>
  <c r="G72" i="2"/>
  <c r="F72" i="2"/>
  <c r="E72" i="2"/>
  <c r="D72" i="2"/>
  <c r="F71" i="2"/>
  <c r="I71" i="2" s="1"/>
  <c r="F70" i="2"/>
  <c r="I70" i="2" s="1"/>
  <c r="F69" i="2"/>
  <c r="I69" i="2" s="1"/>
  <c r="F68" i="2"/>
  <c r="I68" i="2" s="1"/>
  <c r="F67" i="2"/>
  <c r="I67" i="2" s="1"/>
  <c r="F66" i="2"/>
  <c r="I66" i="2" s="1"/>
  <c r="F65" i="2"/>
  <c r="F64" i="2" s="1"/>
  <c r="H64" i="2"/>
  <c r="G64" i="2"/>
  <c r="E64" i="2"/>
  <c r="D64" i="2"/>
  <c r="F63" i="2"/>
  <c r="I63" i="2" s="1"/>
  <c r="F62" i="2"/>
  <c r="I62" i="2" s="1"/>
  <c r="F61" i="2"/>
  <c r="I61" i="2" s="1"/>
  <c r="H60" i="2"/>
  <c r="G60" i="2"/>
  <c r="F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F52" i="2"/>
  <c r="I52" i="2" s="1"/>
  <c r="F51" i="2"/>
  <c r="I51" i="2" s="1"/>
  <c r="H50" i="2"/>
  <c r="G50" i="2"/>
  <c r="E50" i="2"/>
  <c r="D50" i="2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F42" i="2"/>
  <c r="I42" i="2" s="1"/>
  <c r="F41" i="2"/>
  <c r="I41" i="2" s="1"/>
  <c r="I40" i="2" s="1"/>
  <c r="H40" i="2"/>
  <c r="G40" i="2"/>
  <c r="F40" i="2"/>
  <c r="E40" i="2"/>
  <c r="D40" i="2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F32" i="2"/>
  <c r="I32" i="2" s="1"/>
  <c r="F31" i="2"/>
  <c r="I31" i="2" s="1"/>
  <c r="H30" i="2"/>
  <c r="G30" i="2"/>
  <c r="F30" i="2"/>
  <c r="E30" i="2"/>
  <c r="D30" i="2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F22" i="2"/>
  <c r="I22" i="2" s="1"/>
  <c r="F21" i="2"/>
  <c r="I21" i="2" s="1"/>
  <c r="I20" i="2" s="1"/>
  <c r="H20" i="2"/>
  <c r="G20" i="2"/>
  <c r="F20" i="2"/>
  <c r="E20" i="2"/>
  <c r="D20" i="2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I12" i="2" s="1"/>
  <c r="H12" i="2"/>
  <c r="H84" i="2" s="1"/>
  <c r="G12" i="2"/>
  <c r="G84" i="2" s="1"/>
  <c r="E12" i="2"/>
  <c r="E84" i="2" s="1"/>
  <c r="D12" i="2"/>
  <c r="D84" i="2" s="1"/>
  <c r="I30" i="2" l="1"/>
  <c r="I72" i="2"/>
  <c r="I50" i="2"/>
  <c r="I60" i="2"/>
  <c r="I84" i="2" s="1"/>
  <c r="F12" i="2"/>
  <c r="F50" i="2"/>
  <c r="I65" i="2"/>
  <c r="I64" i="2" s="1"/>
  <c r="I77" i="2"/>
  <c r="I76" i="2" s="1"/>
  <c r="F84" i="2" l="1"/>
  <c r="J23" i="1" l="1"/>
  <c r="G23" i="1"/>
  <c r="I22" i="1"/>
  <c r="J22" i="1" s="1"/>
  <c r="J24" i="1" s="1"/>
  <c r="H22" i="1"/>
  <c r="H24" i="1" s="1"/>
  <c r="F22" i="1"/>
  <c r="F24" i="1" s="1"/>
  <c r="E22" i="1"/>
  <c r="E24" i="1" s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G22" i="1" s="1"/>
  <c r="J12" i="1"/>
  <c r="G12" i="1"/>
  <c r="G24" i="1" l="1"/>
  <c r="I24" i="1"/>
</calcChain>
</file>

<file path=xl/sharedStrings.xml><?xml version="1.0" encoding="utf-8"?>
<sst xmlns="http://schemas.openxmlformats.org/spreadsheetml/2006/main" count="360" uniqueCount="115">
  <si>
    <t>Municipio de Apodaca Nuevo León</t>
  </si>
  <si>
    <t>Estado Analítico de Ingresos</t>
  </si>
  <si>
    <t>Del 1 de Enero al 31 de Marzo de 2018</t>
  </si>
  <si>
    <t>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</si>
  <si>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</si>
  <si>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</si>
  <si>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</si>
  <si>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</si>
  <si>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</si>
  <si>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</si>
  <si>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</si>
  <si>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</si>
  <si>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</si>
  <si>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</si>
  <si>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</si>
  <si>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</si>
  <si>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</si>
  <si>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</si>
  <si>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</si>
  <si>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</si>
  <si>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</si>
  <si>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</si>
  <si>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</si>
  <si>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</si>
  <si>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</si>
  <si>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</si>
  <si>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</si>
  <si>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</si>
  <si>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 ingresos presupuestarios</t>
  </si>
  <si>
    <t>Otros Ingresos y Beneficios No Presupuestales</t>
  </si>
  <si>
    <t>Total</t>
  </si>
  <si>
    <t>Ingresos excedentes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</si>
  <si>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</si>
  <si>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</si>
  <si>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</si>
  <si>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</si>
  <si>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</si>
  <si>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</si>
  <si>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</si>
  <si>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</si>
  <si>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</si>
  <si>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</si>
  <si>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</si>
  <si>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</si>
  <si>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</si>
  <si>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</si>
  <si>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</si>
  <si>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</si>
  <si>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</si>
  <si>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</si>
  <si>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</si>
  <si>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</si>
  <si>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</si>
  <si>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</si>
  <si>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</si>
  <si>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</si>
  <si>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</si>
  <si>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</si>
  <si>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</si>
  <si>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</si>
  <si>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</si>
  <si>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</si>
  <si>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</si>
  <si>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</si>
  <si>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</si>
  <si>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</si>
  <si>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</si>
  <si>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</si>
  <si>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</si>
  <si>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</si>
  <si>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</si>
  <si>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</si>
  <si>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</si>
  <si>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</si>
  <si>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</si>
  <si>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</si>
  <si>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</si>
  <si>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</si>
  <si>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</si>
  <si>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</si>
  <si>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</si>
  <si>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</si>
  <si>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</si>
  <si>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</si>
  <si>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</si>
  <si>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</si>
  <si>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</si>
  <si>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</si>
  <si>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</si>
  <si>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</si>
  <si>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</si>
  <si>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</si>
  <si>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</si>
  <si>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</si>
  <si>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</si>
  <si>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</si>
  <si>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</si>
  <si>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</si>
  <si>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</si>
  <si>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</si>
  <si>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</si>
  <si>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</si>
  <si>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</si>
  <si>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</si>
  <si>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</si>
  <si>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</si>
  <si>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</si>
  <si>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</si>
  <si>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</si>
  <si>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</si>
  <si>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</si>
  <si>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</si>
  <si>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</si>
  <si>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30 de Junio de 2018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</si>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</sst>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8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2" applyFont="1" applyFill="1"/>
    <xf numFmtId="0" fontId="5" fillId="3" borderId="0" xfId="0" applyFont="1" applyFill="1"/>
    <xf numFmtId="0" fontId="4" fillId="3" borderId="0" xfId="2" applyFont="1" applyFill="1" applyAlignment="1">
      <alignment horizontal="center"/>
    </xf>
    <xf numFmtId="37" fontId="6" fillId="2" borderId="12" xfId="1" applyNumberFormat="1" applyFont="1" applyFill="1" applyBorder="1" applyAlignment="1" applyProtection="1">
      <alignment horizontal="center" vertical="center"/>
    </xf>
    <xf numFmtId="37" fontId="6" fillId="2" borderId="12" xfId="1" applyNumberFormat="1" applyFont="1" applyFill="1" applyBorder="1" applyAlignment="1" applyProtection="1">
      <alignment horizontal="center" wrapText="1"/>
    </xf>
    <xf numFmtId="37" fontId="6" fillId="2" borderId="12" xfId="1" applyNumberFormat="1" applyFont="1" applyFill="1" applyBorder="1" applyAlignment="1" applyProtection="1">
      <alignment horizontal="center"/>
    </xf>
    <xf numFmtId="0" fontId="7" fillId="3" borderId="1" xfId="2" applyFont="1" applyFill="1" applyBorder="1"/>
    <xf numFmtId="0" fontId="7" fillId="3" borderId="2" xfId="2" applyFont="1" applyFill="1" applyBorder="1"/>
    <xf numFmtId="0" fontId="7" fillId="3" borderId="3" xfId="2" applyFont="1" applyFill="1" applyBorder="1"/>
    <xf numFmtId="0" fontId="7" fillId="3" borderId="3" xfId="2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4" fontId="7" fillId="3" borderId="5" xfId="3" applyNumberFormat="1" applyFont="1" applyFill="1" applyBorder="1" applyAlignment="1" applyProtection="1">
      <alignment horizontal="right" vertical="center"/>
      <protection locked="0"/>
    </xf>
    <xf numFmtId="4" fontId="7" fillId="3" borderId="5" xfId="3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4" fontId="10" fillId="2" borderId="12" xfId="2" applyNumberFormat="1" applyFont="1" applyFill="1" applyBorder="1" applyAlignment="1" applyProtection="1">
      <alignment horizontal="right"/>
    </xf>
    <xf numFmtId="0" fontId="7" fillId="3" borderId="6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wrapText="1"/>
    </xf>
    <xf numFmtId="4" fontId="7" fillId="3" borderId="8" xfId="3" applyNumberFormat="1" applyFont="1" applyFill="1" applyBorder="1" applyAlignment="1">
      <alignment horizontal="right"/>
    </xf>
    <xf numFmtId="4" fontId="7" fillId="3" borderId="5" xfId="3" applyNumberFormat="1" applyFont="1" applyFill="1" applyBorder="1" applyAlignment="1" applyProtection="1">
      <alignment horizontal="right"/>
      <protection locked="0"/>
    </xf>
    <xf numFmtId="4" fontId="7" fillId="3" borderId="5" xfId="3" applyNumberFormat="1" applyFont="1" applyFill="1" applyBorder="1" applyAlignment="1" applyProtection="1">
      <alignment horizontal="right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0" fontId="0" fillId="2" borderId="6" xfId="0" applyFill="1" applyBorder="1"/>
    <xf numFmtId="0" fontId="0" fillId="2" borderId="7" xfId="0" applyFill="1" applyBorder="1"/>
    <xf numFmtId="0" fontId="11" fillId="2" borderId="7" xfId="0" applyFont="1" applyFill="1" applyBorder="1"/>
    <xf numFmtId="0" fontId="12" fillId="3" borderId="0" xfId="0" applyFont="1" applyFill="1"/>
    <xf numFmtId="4" fontId="10" fillId="3" borderId="13" xfId="3" applyNumberFormat="1" applyFont="1" applyFill="1" applyBorder="1" applyAlignment="1">
      <alignment horizontal="right" vertical="center"/>
    </xf>
    <xf numFmtId="4" fontId="10" fillId="3" borderId="5" xfId="3" applyNumberFormat="1" applyFont="1" applyFill="1" applyBorder="1" applyAlignment="1">
      <alignment horizontal="right" vertical="center"/>
    </xf>
    <xf numFmtId="4" fontId="10" fillId="3" borderId="15" xfId="3" applyNumberFormat="1" applyFont="1" applyFill="1" applyBorder="1" applyAlignment="1">
      <alignment horizontal="right" vertical="center"/>
    </xf>
    <xf numFmtId="4" fontId="10" fillId="3" borderId="4" xfId="3" applyNumberFormat="1" applyFont="1" applyFill="1" applyBorder="1" applyAlignment="1">
      <alignment horizontal="right" vertical="center"/>
    </xf>
    <xf numFmtId="0" fontId="14" fillId="0" borderId="0" xfId="0" applyFont="1"/>
    <xf numFmtId="4" fontId="7" fillId="3" borderId="15" xfId="3" applyNumberFormat="1" applyFont="1" applyFill="1" applyBorder="1" applyAlignment="1">
      <alignment horizontal="right" vertical="center"/>
    </xf>
    <xf numFmtId="4" fontId="7" fillId="3" borderId="15" xfId="3" applyNumberFormat="1" applyFont="1" applyFill="1" applyBorder="1" applyAlignment="1" applyProtection="1">
      <alignment horizontal="right" vertical="center"/>
      <protection locked="0"/>
    </xf>
    <xf numFmtId="4" fontId="7" fillId="3" borderId="4" xfId="3" applyNumberFormat="1" applyFont="1" applyFill="1" applyBorder="1" applyAlignment="1" applyProtection="1">
      <alignment horizontal="right" vertical="center"/>
      <protection locked="0"/>
    </xf>
    <xf numFmtId="4" fontId="7" fillId="3" borderId="14" xfId="3" applyNumberFormat="1" applyFont="1" applyFill="1" applyBorder="1" applyAlignment="1">
      <alignment horizontal="right" vertical="center"/>
    </xf>
    <xf numFmtId="4" fontId="7" fillId="3" borderId="6" xfId="3" applyNumberFormat="1" applyFont="1" applyFill="1" applyBorder="1" applyAlignment="1" applyProtection="1">
      <alignment horizontal="right" vertical="center"/>
      <protection locked="0"/>
    </xf>
    <xf numFmtId="4" fontId="7" fillId="3" borderId="14" xfId="3" applyNumberFormat="1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justify" vertical="center" wrapText="1"/>
    </xf>
    <xf numFmtId="4" fontId="10" fillId="2" borderId="14" xfId="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14" fillId="3" borderId="15" xfId="0" applyNumberFormat="1" applyFont="1" applyFill="1" applyBorder="1" applyAlignment="1">
      <alignment vertical="center"/>
    </xf>
    <xf numFmtId="4" fontId="14" fillId="3" borderId="0" xfId="0" applyNumberFormat="1" applyFont="1" applyFill="1" applyAlignment="1">
      <alignment vertical="center"/>
    </xf>
    <xf numFmtId="4" fontId="14" fillId="3" borderId="4" xfId="0" applyNumberFormat="1" applyFont="1" applyFill="1" applyBorder="1" applyAlignment="1">
      <alignment vertical="center"/>
    </xf>
    <xf numFmtId="4" fontId="14" fillId="3" borderId="14" xfId="0" applyNumberFormat="1" applyFont="1" applyFill="1" applyBorder="1" applyAlignment="1">
      <alignment vertical="center"/>
    </xf>
    <xf numFmtId="4" fontId="14" fillId="3" borderId="7" xfId="0" applyNumberFormat="1" applyFont="1" applyFill="1" applyBorder="1" applyAlignment="1">
      <alignment vertical="center"/>
    </xf>
    <xf numFmtId="4" fontId="10" fillId="2" borderId="13" xfId="2" applyNumberFormat="1" applyFont="1" applyFill="1" applyBorder="1" applyAlignment="1">
      <alignment horizontal="right"/>
    </xf>
    <xf numFmtId="4" fontId="10" fillId="2" borderId="14" xfId="2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0" fillId="2" borderId="9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 vertical="center" wrapText="1"/>
    </xf>
    <xf numFmtId="37" fontId="6" fillId="2" borderId="2" xfId="1" applyNumberFormat="1" applyFont="1" applyFill="1" applyBorder="1" applyAlignment="1" applyProtection="1">
      <alignment horizontal="center" vertical="center"/>
    </xf>
    <xf numFmtId="37" fontId="6" fillId="2" borderId="4" xfId="1" applyNumberFormat="1" applyFont="1" applyFill="1" applyBorder="1" applyAlignment="1" applyProtection="1">
      <alignment horizontal="center" vertical="center"/>
    </xf>
    <xf numFmtId="37" fontId="6" fillId="2" borderId="0" xfId="1" applyNumberFormat="1" applyFont="1" applyFill="1" applyBorder="1" applyAlignment="1" applyProtection="1">
      <alignment horizontal="center" vertical="center"/>
    </xf>
    <xf numFmtId="37" fontId="6" fillId="2" borderId="6" xfId="1" applyNumberFormat="1" applyFont="1" applyFill="1" applyBorder="1" applyAlignment="1" applyProtection="1">
      <alignment horizontal="center" vertical="center"/>
    </xf>
    <xf numFmtId="37" fontId="6" fillId="2" borderId="7" xfId="1" applyNumberFormat="1" applyFont="1" applyFill="1" applyBorder="1" applyAlignment="1" applyProtection="1">
      <alignment horizontal="center" vertical="center"/>
    </xf>
    <xf numFmtId="37" fontId="6" fillId="2" borderId="9" xfId="1" applyNumberFormat="1" applyFont="1" applyFill="1" applyBorder="1" applyAlignment="1" applyProtection="1">
      <alignment horizontal="center"/>
    </xf>
    <xf numFmtId="37" fontId="6" fillId="2" borderId="10" xfId="1" applyNumberFormat="1" applyFont="1" applyFill="1" applyBorder="1" applyAlignment="1" applyProtection="1">
      <alignment horizontal="center"/>
    </xf>
    <xf numFmtId="37" fontId="6" fillId="2" borderId="11" xfId="1" applyNumberFormat="1" applyFont="1" applyFill="1" applyBorder="1" applyAlignment="1" applyProtection="1">
      <alignment horizontal="center"/>
    </xf>
    <xf numFmtId="37" fontId="6" fillId="2" borderId="12" xfId="1" applyNumberFormat="1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37" fontId="6" fillId="2" borderId="3" xfId="1" applyNumberFormat="1" applyFont="1" applyFill="1" applyBorder="1" applyAlignment="1" applyProtection="1">
      <alignment horizontal="center" vertical="center"/>
    </xf>
    <xf numFmtId="37" fontId="6" fillId="2" borderId="5" xfId="1" applyNumberFormat="1" applyFont="1" applyFill="1" applyBorder="1" applyAlignment="1" applyProtection="1">
      <alignment horizontal="center" vertical="center"/>
    </xf>
    <xf numFmtId="37" fontId="6" fillId="2" borderId="8" xfId="1" applyNumberFormat="1" applyFont="1" applyFill="1" applyBorder="1" applyAlignment="1" applyProtection="1">
      <alignment horizontal="center" vertical="center"/>
    </xf>
    <xf numFmtId="37" fontId="6" fillId="2" borderId="0" xfId="1" applyNumberFormat="1" applyFont="1" applyFill="1" applyBorder="1" applyAlignment="1" applyProtection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</xdr:row>
      <xdr:rowOff>104775</xdr:rowOff>
    </xdr:from>
    <xdr:to>
      <xdr:col>7</xdr:col>
      <xdr:colOff>381000</xdr:colOff>
      <xdr:row>5</xdr:row>
      <xdr:rowOff>95250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62725" y="2952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447675</xdr:colOff>
      <xdr:row>1</xdr:row>
      <xdr:rowOff>85725</xdr:rowOff>
    </xdr:from>
    <xdr:to>
      <xdr:col>9</xdr:col>
      <xdr:colOff>962025</xdr:colOff>
      <xdr:row>5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629400" y="27622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2</xdr:col>
      <xdr:colOff>447675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225432</xdr:colOff>
      <xdr:row>2</xdr:row>
      <xdr:rowOff>142875</xdr:rowOff>
    </xdr:from>
    <xdr:to>
      <xdr:col>6</xdr:col>
      <xdr:colOff>225432</xdr:colOff>
      <xdr:row>6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902457" y="5238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231775</xdr:colOff>
      <xdr:row>2</xdr:row>
      <xdr:rowOff>57150</xdr:rowOff>
    </xdr:from>
    <xdr:to>
      <xdr:col>8</xdr:col>
      <xdr:colOff>933450</xdr:colOff>
      <xdr:row>6</xdr:row>
      <xdr:rowOff>47625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908800" y="438150"/>
          <a:ext cx="2473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</xdr:row>
      <xdr:rowOff>104775</xdr:rowOff>
    </xdr:from>
    <xdr:to>
      <xdr:col>7</xdr:col>
      <xdr:colOff>381000</xdr:colOff>
      <xdr:row>5</xdr:row>
      <xdr:rowOff>95250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62725" y="2952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457200</xdr:colOff>
      <xdr:row>1</xdr:row>
      <xdr:rowOff>66675</xdr:rowOff>
    </xdr:from>
    <xdr:to>
      <xdr:col>9</xdr:col>
      <xdr:colOff>971550</xdr:colOff>
      <xdr:row>5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638925" y="2571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38100</xdr:rowOff>
    </xdr:from>
    <xdr:to>
      <xdr:col>2</xdr:col>
      <xdr:colOff>447675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225432</xdr:colOff>
      <xdr:row>2</xdr:row>
      <xdr:rowOff>142875</xdr:rowOff>
    </xdr:from>
    <xdr:to>
      <xdr:col>6</xdr:col>
      <xdr:colOff>225432</xdr:colOff>
      <xdr:row>6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902457" y="5238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212725</xdr:colOff>
      <xdr:row>2</xdr:row>
      <xdr:rowOff>57150</xdr:rowOff>
    </xdr:from>
    <xdr:to>
      <xdr:col>8</xdr:col>
      <xdr:colOff>914400</xdr:colOff>
      <xdr:row>6</xdr:row>
      <xdr:rowOff>47625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889750" y="438150"/>
          <a:ext cx="2473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</xdr:row>
      <xdr:rowOff>104775</xdr:rowOff>
    </xdr:from>
    <xdr:to>
      <xdr:col>7</xdr:col>
      <xdr:colOff>381000</xdr:colOff>
      <xdr:row>5</xdr:row>
      <xdr:rowOff>95250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62725" y="2952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457200</xdr:colOff>
      <xdr:row>1</xdr:row>
      <xdr:rowOff>76200</xdr:rowOff>
    </xdr:from>
    <xdr:to>
      <xdr:col>9</xdr:col>
      <xdr:colOff>971550</xdr:colOff>
      <xdr:row>5</xdr:row>
      <xdr:rowOff>66675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638925" y="266700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2</xdr:col>
      <xdr:colOff>447675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225432</xdr:colOff>
      <xdr:row>1</xdr:row>
      <xdr:rowOff>142875</xdr:rowOff>
    </xdr:from>
    <xdr:to>
      <xdr:col>6</xdr:col>
      <xdr:colOff>225432</xdr:colOff>
      <xdr:row>5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902457" y="5238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393700</xdr:colOff>
      <xdr:row>1</xdr:row>
      <xdr:rowOff>95250</xdr:rowOff>
    </xdr:from>
    <xdr:to>
      <xdr:col>8</xdr:col>
      <xdr:colOff>904875</xdr:colOff>
      <xdr:row>5</xdr:row>
      <xdr:rowOff>85725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070725" y="476250"/>
          <a:ext cx="2473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workbookViewId="0">
      <selection activeCell="I1" sqref="I1"/>
    </sheetView>
  </sheetViews>
  <sheetFormatPr baseColWidth="10" defaultColWidth="0" defaultRowHeight="15" x14ac:dyDescent="0.25"/>
  <cols>
    <col min="1" max="1" width="5.140625" customWidth="1"/>
    <col min="2" max="3" width="11.42578125" customWidth="1"/>
    <col min="4" max="4" width="22" customWidth="1"/>
    <col min="5" max="5" width="14.7109375" bestFit="1" customWidth="1"/>
    <col min="6" max="6" width="13.28515625" bestFit="1" customWidth="1"/>
    <col min="7" max="9" width="14.7109375" bestFit="1" customWidth="1"/>
    <col min="10" max="10" width="15.28515625" bestFit="1" customWidth="1"/>
    <col min="11" max="11" width="16.140625" bestFit="1" customWidth="1"/>
  </cols>
  <sheetData>
    <row r="2" spans="2:11" x14ac:dyDescent="0.25">
      <c r="B2" s="1"/>
      <c r="C2" s="2"/>
      <c r="D2" s="2"/>
      <c r="E2" s="2"/>
      <c r="F2" s="2"/>
      <c r="G2" s="2"/>
      <c r="H2" s="2"/>
      <c r="I2" s="2"/>
      <c r="J2" s="3"/>
    </row>
    <row r="3" spans="2:11" x14ac:dyDescent="0.25">
      <c r="B3" s="64" t="s">
        <v>0</v>
      </c>
      <c r="C3" s="65"/>
      <c r="D3" s="65"/>
      <c r="E3" s="65"/>
      <c r="F3" s="65"/>
      <c r="G3" s="65"/>
      <c r="H3" s="65"/>
      <c r="I3" s="65"/>
      <c r="J3" s="66"/>
    </row>
    <row r="4" spans="2:11" x14ac:dyDescent="0.25">
      <c r="B4" s="64" t="s">
        <v>1</v>
      </c>
      <c r="C4" s="65"/>
      <c r="D4" s="65"/>
      <c r="E4" s="65"/>
      <c r="F4" s="65"/>
      <c r="G4" s="65"/>
      <c r="H4" s="65"/>
      <c r="I4" s="65"/>
      <c r="J4" s="66"/>
    </row>
    <row r="5" spans="2:11" x14ac:dyDescent="0.25">
      <c r="B5" s="64" t="s">
        <v>2</v>
      </c>
      <c r="C5" s="65"/>
      <c r="D5" s="65"/>
      <c r="E5" s="65"/>
      <c r="F5" s="65"/>
      <c r="G5" s="65"/>
      <c r="H5" s="65"/>
      <c r="I5" s="65"/>
      <c r="J5" s="66"/>
    </row>
    <row r="6" spans="2:11" x14ac:dyDescent="0.25">
      <c r="B6" s="67" t="s">
        <v>3</v>
      </c>
      <c r="C6" s="68"/>
      <c r="D6" s="68"/>
      <c r="E6" s="68"/>
      <c r="F6" s="68"/>
      <c r="G6" s="68"/>
      <c r="H6" s="68"/>
      <c r="I6" s="68"/>
      <c r="J6" s="69"/>
    </row>
    <row r="7" spans="2:11" x14ac:dyDescent="0.25">
      <c r="B7" s="4"/>
      <c r="C7" s="4"/>
      <c r="D7" s="4"/>
      <c r="E7" s="5"/>
      <c r="F7" s="6"/>
      <c r="G7" s="6"/>
      <c r="H7" s="6"/>
      <c r="I7" s="6"/>
      <c r="J7" s="6"/>
    </row>
    <row r="8" spans="2:11" x14ac:dyDescent="0.25">
      <c r="B8" s="70" t="s">
        <v>4</v>
      </c>
      <c r="C8" s="71"/>
      <c r="D8" s="71"/>
      <c r="E8" s="76" t="s">
        <v>5</v>
      </c>
      <c r="F8" s="77"/>
      <c r="G8" s="77"/>
      <c r="H8" s="77"/>
      <c r="I8" s="78"/>
      <c r="J8" s="79" t="s">
        <v>6</v>
      </c>
    </row>
    <row r="9" spans="2:11" ht="24.75" x14ac:dyDescent="0.25">
      <c r="B9" s="72"/>
      <c r="C9" s="73"/>
      <c r="D9" s="73"/>
      <c r="E9" s="7" t="s">
        <v>7</v>
      </c>
      <c r="F9" s="8" t="s">
        <v>8</v>
      </c>
      <c r="G9" s="7" t="s">
        <v>9</v>
      </c>
      <c r="H9" s="7" t="s">
        <v>10</v>
      </c>
      <c r="I9" s="7" t="s">
        <v>11</v>
      </c>
      <c r="J9" s="79"/>
    </row>
    <row r="10" spans="2:11" x14ac:dyDescent="0.25">
      <c r="B10" s="74"/>
      <c r="C10" s="75"/>
      <c r="D10" s="75"/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</row>
    <row r="11" spans="2:11" x14ac:dyDescent="0.25">
      <c r="B11" s="10"/>
      <c r="C11" s="11"/>
      <c r="D11" s="12"/>
      <c r="E11" s="13"/>
      <c r="F11" s="14"/>
      <c r="G11" s="14"/>
      <c r="H11" s="14"/>
      <c r="I11" s="14"/>
      <c r="J11" s="14"/>
    </row>
    <row r="12" spans="2:11" x14ac:dyDescent="0.25">
      <c r="B12" s="58" t="s">
        <v>18</v>
      </c>
      <c r="C12" s="59"/>
      <c r="D12" s="60"/>
      <c r="E12" s="15">
        <v>445106617</v>
      </c>
      <c r="F12" s="15">
        <v>10130243.65</v>
      </c>
      <c r="G12" s="16">
        <f>+E12+F12</f>
        <v>455236860.64999998</v>
      </c>
      <c r="H12" s="15">
        <v>258283741.69999999</v>
      </c>
      <c r="I12" s="15">
        <v>258283741.69999999</v>
      </c>
      <c r="J12" s="16">
        <f t="shared" ref="J12:J23" si="0">+I12-E12</f>
        <v>-186822875.30000001</v>
      </c>
      <c r="K12" s="17"/>
    </row>
    <row r="13" spans="2:11" x14ac:dyDescent="0.25">
      <c r="B13" s="58" t="s">
        <v>19</v>
      </c>
      <c r="C13" s="59"/>
      <c r="D13" s="60"/>
      <c r="E13" s="15">
        <v>0</v>
      </c>
      <c r="F13" s="15">
        <v>0</v>
      </c>
      <c r="G13" s="16">
        <f t="shared" ref="G13:G23" si="1">+E13+F13</f>
        <v>0</v>
      </c>
      <c r="H13" s="15">
        <v>0</v>
      </c>
      <c r="I13" s="15">
        <v>0</v>
      </c>
      <c r="J13" s="16">
        <f t="shared" si="0"/>
        <v>0</v>
      </c>
      <c r="K13" s="17"/>
    </row>
    <row r="14" spans="2:11" x14ac:dyDescent="0.25">
      <c r="B14" s="58" t="s">
        <v>20</v>
      </c>
      <c r="C14" s="59"/>
      <c r="D14" s="60"/>
      <c r="E14" s="15">
        <v>0</v>
      </c>
      <c r="F14" s="15">
        <v>0</v>
      </c>
      <c r="G14" s="16">
        <f t="shared" si="1"/>
        <v>0</v>
      </c>
      <c r="H14" s="15">
        <v>0</v>
      </c>
      <c r="I14" s="15">
        <v>0</v>
      </c>
      <c r="J14" s="16">
        <f t="shared" si="0"/>
        <v>0</v>
      </c>
      <c r="K14" s="17"/>
    </row>
    <row r="15" spans="2:11" x14ac:dyDescent="0.25">
      <c r="B15" s="58" t="s">
        <v>21</v>
      </c>
      <c r="C15" s="59"/>
      <c r="D15" s="60"/>
      <c r="E15" s="15">
        <v>91138583</v>
      </c>
      <c r="F15" s="15">
        <v>7000000</v>
      </c>
      <c r="G15" s="16">
        <f t="shared" si="1"/>
        <v>98138583</v>
      </c>
      <c r="H15" s="15">
        <v>40530974.68</v>
      </c>
      <c r="I15" s="15">
        <v>40530974.68</v>
      </c>
      <c r="J15" s="16">
        <f t="shared" si="0"/>
        <v>-50607608.32</v>
      </c>
      <c r="K15" s="17"/>
    </row>
    <row r="16" spans="2:11" x14ac:dyDescent="0.25">
      <c r="B16" s="58" t="s">
        <v>22</v>
      </c>
      <c r="C16" s="59"/>
      <c r="D16" s="60"/>
      <c r="E16" s="15">
        <v>17150697</v>
      </c>
      <c r="F16" s="15">
        <v>0</v>
      </c>
      <c r="G16" s="16">
        <f t="shared" si="1"/>
        <v>17150697</v>
      </c>
      <c r="H16" s="15">
        <v>6163345.5499999998</v>
      </c>
      <c r="I16" s="15">
        <v>6163345.5499999998</v>
      </c>
      <c r="J16" s="16">
        <f t="shared" si="0"/>
        <v>-10987351.449999999</v>
      </c>
      <c r="K16" s="17"/>
    </row>
    <row r="17" spans="2:11" x14ac:dyDescent="0.25">
      <c r="B17" s="58" t="s">
        <v>23</v>
      </c>
      <c r="C17" s="59"/>
      <c r="D17" s="60"/>
      <c r="E17" s="15">
        <v>70822618</v>
      </c>
      <c r="F17" s="15">
        <v>0</v>
      </c>
      <c r="G17" s="16">
        <f t="shared" si="1"/>
        <v>70822618</v>
      </c>
      <c r="H17" s="15">
        <v>21244814.100000001</v>
      </c>
      <c r="I17" s="15">
        <v>21244814.100000001</v>
      </c>
      <c r="J17" s="16">
        <f t="shared" si="0"/>
        <v>-49577803.899999999</v>
      </c>
      <c r="K17" s="17"/>
    </row>
    <row r="18" spans="2:11" x14ac:dyDescent="0.25">
      <c r="B18" s="58" t="s">
        <v>24</v>
      </c>
      <c r="C18" s="59"/>
      <c r="D18" s="60"/>
      <c r="E18" s="15">
        <v>0</v>
      </c>
      <c r="F18" s="15">
        <v>0</v>
      </c>
      <c r="G18" s="16">
        <f t="shared" si="1"/>
        <v>0</v>
      </c>
      <c r="H18" s="15">
        <v>0</v>
      </c>
      <c r="I18" s="15">
        <v>0</v>
      </c>
      <c r="J18" s="16">
        <f t="shared" si="0"/>
        <v>0</v>
      </c>
      <c r="K18" s="17"/>
    </row>
    <row r="19" spans="2:11" x14ac:dyDescent="0.25">
      <c r="B19" s="58" t="s">
        <v>25</v>
      </c>
      <c r="C19" s="59"/>
      <c r="D19" s="60"/>
      <c r="E19" s="15">
        <v>853293538</v>
      </c>
      <c r="F19" s="15">
        <v>16140258</v>
      </c>
      <c r="G19" s="16">
        <f t="shared" si="1"/>
        <v>869433796</v>
      </c>
      <c r="H19" s="15">
        <v>220160967.12</v>
      </c>
      <c r="I19" s="15">
        <v>220160967.12</v>
      </c>
      <c r="J19" s="16">
        <f t="shared" si="0"/>
        <v>-633132570.88</v>
      </c>
      <c r="K19" s="17"/>
    </row>
    <row r="20" spans="2:11" ht="22.5" customHeight="1" x14ac:dyDescent="0.25">
      <c r="B20" s="58" t="s">
        <v>26</v>
      </c>
      <c r="C20" s="59"/>
      <c r="D20" s="60"/>
      <c r="E20" s="15">
        <v>153657319</v>
      </c>
      <c r="F20" s="15">
        <v>25985180.699999999</v>
      </c>
      <c r="G20" s="16">
        <f t="shared" si="1"/>
        <v>179642499.69999999</v>
      </c>
      <c r="H20" s="15">
        <v>77261426.790000007</v>
      </c>
      <c r="I20" s="15">
        <v>77261426.790000007</v>
      </c>
      <c r="J20" s="16">
        <f>+I20-E20</f>
        <v>-76395892.209999993</v>
      </c>
      <c r="K20" s="17"/>
    </row>
    <row r="21" spans="2:11" x14ac:dyDescent="0.25">
      <c r="B21" s="58" t="s">
        <v>27</v>
      </c>
      <c r="C21" s="59"/>
      <c r="D21" s="60"/>
      <c r="E21" s="15">
        <v>125136689</v>
      </c>
      <c r="F21" s="15">
        <v>0</v>
      </c>
      <c r="G21" s="16">
        <f t="shared" si="1"/>
        <v>125136689</v>
      </c>
      <c r="H21" s="15">
        <v>0</v>
      </c>
      <c r="I21" s="15">
        <v>0</v>
      </c>
      <c r="J21" s="16">
        <f t="shared" si="0"/>
        <v>-125136689</v>
      </c>
      <c r="K21" s="17"/>
    </row>
    <row r="22" spans="2:11" x14ac:dyDescent="0.25">
      <c r="B22" s="61" t="s">
        <v>28</v>
      </c>
      <c r="C22" s="62"/>
      <c r="D22" s="63"/>
      <c r="E22" s="18">
        <f t="shared" ref="E22" si="2">SUM(E12:E21)</f>
        <v>1756306061</v>
      </c>
      <c r="F22" s="18">
        <f>SUM(F12:F21)</f>
        <v>59255682.349999994</v>
      </c>
      <c r="G22" s="18">
        <f>SUM(G12:G21)</f>
        <v>1815561743.3500001</v>
      </c>
      <c r="H22" s="18">
        <f>SUM(H12:H21)</f>
        <v>623645269.94000006</v>
      </c>
      <c r="I22" s="18">
        <f>SUM(I12:I21)</f>
        <v>623645269.94000006</v>
      </c>
      <c r="J22" s="18">
        <f t="shared" si="0"/>
        <v>-1132660791.0599999</v>
      </c>
      <c r="K22" s="17"/>
    </row>
    <row r="23" spans="2:11" x14ac:dyDescent="0.25">
      <c r="B23" s="19" t="s">
        <v>29</v>
      </c>
      <c r="C23" s="20"/>
      <c r="D23" s="21"/>
      <c r="E23" s="22">
        <v>0</v>
      </c>
      <c r="F23" s="23">
        <v>0</v>
      </c>
      <c r="G23" s="24">
        <f t="shared" si="1"/>
        <v>0</v>
      </c>
      <c r="H23" s="22">
        <v>193229.02</v>
      </c>
      <c r="I23" s="22">
        <v>193229.02</v>
      </c>
      <c r="J23" s="24">
        <f t="shared" si="0"/>
        <v>193229.02</v>
      </c>
      <c r="K23" s="17"/>
    </row>
    <row r="24" spans="2:11" x14ac:dyDescent="0.25">
      <c r="B24" s="25"/>
      <c r="C24" s="26"/>
      <c r="D24" s="27" t="s">
        <v>30</v>
      </c>
      <c r="E24" s="18">
        <f>+E23+E22</f>
        <v>1756306061</v>
      </c>
      <c r="F24" s="18">
        <f>+F23+F22</f>
        <v>59255682.349999994</v>
      </c>
      <c r="G24" s="18">
        <f>+G23+G22</f>
        <v>1815561743.3500001</v>
      </c>
      <c r="H24" s="18">
        <f>+H23+H22</f>
        <v>623838498.96000004</v>
      </c>
      <c r="I24" s="18">
        <f>+I23+I22</f>
        <v>623838498.96000004</v>
      </c>
      <c r="J24" s="54">
        <f>+J22+J23</f>
        <v>-1132467562.04</v>
      </c>
      <c r="K24" s="17"/>
    </row>
    <row r="25" spans="2:11" x14ac:dyDescent="0.25">
      <c r="B25" s="28"/>
      <c r="C25" s="29"/>
      <c r="D25" s="29"/>
      <c r="E25" s="30"/>
      <c r="F25" s="30"/>
      <c r="G25" s="30"/>
      <c r="H25" s="56" t="s">
        <v>31</v>
      </c>
      <c r="I25" s="57"/>
      <c r="J25" s="55"/>
      <c r="K25" s="17"/>
    </row>
    <row r="26" spans="2:11" x14ac:dyDescent="0.25">
      <c r="I26" s="17"/>
    </row>
    <row r="27" spans="2:11" x14ac:dyDescent="0.25">
      <c r="J27" s="17"/>
    </row>
    <row r="28" spans="2:11" x14ac:dyDescent="0.25">
      <c r="J28" s="17"/>
    </row>
    <row r="29" spans="2:11" x14ac:dyDescent="0.25">
      <c r="F29" s="17"/>
      <c r="G29" s="17"/>
      <c r="J29" s="17"/>
    </row>
    <row r="30" spans="2:11" x14ac:dyDescent="0.25">
      <c r="G30" s="17"/>
      <c r="J30" s="17"/>
    </row>
    <row r="31" spans="2:11" x14ac:dyDescent="0.25">
      <c r="F31" s="17"/>
      <c r="J31" s="17"/>
    </row>
    <row r="32" spans="2:11" x14ac:dyDescent="0.25">
      <c r="J32" s="17"/>
    </row>
    <row r="33" spans="10:10" x14ac:dyDescent="0.25">
      <c r="J33" s="17"/>
    </row>
    <row r="34" spans="10:10" x14ac:dyDescent="0.25">
      <c r="J34" s="17"/>
    </row>
    <row r="35" spans="10:10" x14ac:dyDescent="0.25">
      <c r="J35" s="17"/>
    </row>
    <row r="36" spans="10:10" x14ac:dyDescent="0.25">
      <c r="J36" s="17"/>
    </row>
    <row r="37" spans="10:10" x14ac:dyDescent="0.25">
      <c r="J37" s="17"/>
    </row>
    <row r="38" spans="10:10" x14ac:dyDescent="0.25">
      <c r="J38" s="17"/>
    </row>
    <row r="39" spans="10:10" x14ac:dyDescent="0.25">
      <c r="J39" s="17"/>
    </row>
    <row r="40" spans="10:10" x14ac:dyDescent="0.25">
      <c r="J40" s="17"/>
    </row>
  </sheetData>
  <mergeCells count="20">
    <mergeCell ref="B3:J3"/>
    <mergeCell ref="B4:J4"/>
    <mergeCell ref="B5:J5"/>
    <mergeCell ref="B6:J6"/>
    <mergeCell ref="B8:D10"/>
    <mergeCell ref="E8:I8"/>
    <mergeCell ref="J8:J9"/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pageMargins left="0.7" right="0.7" top="0.75" bottom="0.75" header="0.3" footer="0.3"/>
  <ignoredErrors>
    <ignoredError sqref="E10:I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40"/>
  <sheetViews>
    <sheetView topLeftCell="B1" workbookViewId="0">
      <selection activeCell="H1" sqref="H1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47.28515625" customWidth="1"/>
    <col min="4" max="4" width="14.7109375" bestFit="1" customWidth="1"/>
    <col min="5" max="5" width="13.5703125" bestFit="1" customWidth="1"/>
    <col min="6" max="6" width="14.7109375" bestFit="1" customWidth="1"/>
    <col min="7" max="8" width="13.28515625" bestFit="1" customWidth="1"/>
    <col min="9" max="9" width="14.7109375" bestFit="1" customWidth="1"/>
    <col min="10" max="10" width="2.7109375" customWidth="1"/>
    <col min="11" max="11" width="11.42578125" hidden="1" customWidth="1"/>
  </cols>
  <sheetData>
    <row r="3" spans="2:9" x14ac:dyDescent="0.25">
      <c r="B3" s="85" t="s">
        <v>0</v>
      </c>
      <c r="C3" s="85"/>
      <c r="D3" s="85"/>
      <c r="E3" s="85"/>
      <c r="F3" s="85"/>
      <c r="G3" s="85"/>
      <c r="H3" s="85"/>
      <c r="I3" s="85"/>
    </row>
    <row r="4" spans="2:9" x14ac:dyDescent="0.25">
      <c r="B4" s="85" t="s">
        <v>32</v>
      </c>
      <c r="C4" s="85"/>
      <c r="D4" s="85"/>
      <c r="E4" s="85"/>
      <c r="F4" s="85"/>
      <c r="G4" s="85"/>
      <c r="H4" s="85"/>
      <c r="I4" s="85"/>
    </row>
    <row r="5" spans="2:9" x14ac:dyDescent="0.25">
      <c r="B5" s="85" t="s">
        <v>33</v>
      </c>
      <c r="C5" s="85"/>
      <c r="D5" s="85"/>
      <c r="E5" s="85"/>
      <c r="F5" s="85"/>
      <c r="G5" s="85"/>
      <c r="H5" s="85"/>
      <c r="I5" s="85"/>
    </row>
    <row r="6" spans="2:9" x14ac:dyDescent="0.25">
      <c r="B6" s="85" t="s">
        <v>2</v>
      </c>
      <c r="C6" s="85"/>
      <c r="D6" s="85"/>
      <c r="E6" s="85"/>
      <c r="F6" s="85"/>
      <c r="G6" s="85"/>
      <c r="H6" s="85"/>
      <c r="I6" s="85"/>
    </row>
    <row r="7" spans="2:9" x14ac:dyDescent="0.25">
      <c r="B7" s="85" t="s">
        <v>3</v>
      </c>
      <c r="C7" s="85"/>
      <c r="D7" s="85"/>
      <c r="E7" s="85"/>
      <c r="F7" s="85"/>
      <c r="G7" s="85"/>
      <c r="H7" s="85"/>
      <c r="I7" s="85"/>
    </row>
    <row r="8" spans="2:9" x14ac:dyDescent="0.25">
      <c r="B8" s="31"/>
      <c r="C8" s="31"/>
      <c r="D8" s="31"/>
      <c r="E8" s="31"/>
      <c r="F8" s="31"/>
      <c r="G8" s="31"/>
      <c r="H8" s="31"/>
      <c r="I8" s="31"/>
    </row>
    <row r="9" spans="2:9" x14ac:dyDescent="0.25">
      <c r="B9" s="70" t="s">
        <v>34</v>
      </c>
      <c r="C9" s="82"/>
      <c r="D9" s="76" t="s">
        <v>35</v>
      </c>
      <c r="E9" s="77"/>
      <c r="F9" s="77"/>
      <c r="G9" s="77"/>
      <c r="H9" s="78"/>
      <c r="I9" s="79" t="s">
        <v>36</v>
      </c>
    </row>
    <row r="10" spans="2:9" ht="24.75" x14ac:dyDescent="0.25">
      <c r="B10" s="72"/>
      <c r="C10" s="83"/>
      <c r="D10" s="7" t="s">
        <v>37</v>
      </c>
      <c r="E10" s="8" t="s">
        <v>38</v>
      </c>
      <c r="F10" s="7" t="s">
        <v>9</v>
      </c>
      <c r="G10" s="7" t="s">
        <v>10</v>
      </c>
      <c r="H10" s="7" t="s">
        <v>39</v>
      </c>
      <c r="I10" s="79"/>
    </row>
    <row r="11" spans="2:9" x14ac:dyDescent="0.25">
      <c r="B11" s="74"/>
      <c r="C11" s="84"/>
      <c r="D11" s="9">
        <v>1</v>
      </c>
      <c r="E11" s="9">
        <v>2</v>
      </c>
      <c r="F11" s="9" t="s">
        <v>40</v>
      </c>
      <c r="G11" s="9">
        <v>4</v>
      </c>
      <c r="H11" s="9">
        <v>5</v>
      </c>
      <c r="I11" s="9" t="s">
        <v>41</v>
      </c>
    </row>
    <row r="12" spans="2:9" s="36" customFormat="1" ht="12" x14ac:dyDescent="0.2">
      <c r="B12" s="80" t="s">
        <v>42</v>
      </c>
      <c r="C12" s="81"/>
      <c r="D12" s="32">
        <f t="shared" ref="D12:I12" si="0">SUM(D13:D19)</f>
        <v>683797976</v>
      </c>
      <c r="E12" s="33">
        <f t="shared" si="0"/>
        <v>3126275.2</v>
      </c>
      <c r="F12" s="34">
        <f t="shared" si="0"/>
        <v>686924251.20000005</v>
      </c>
      <c r="G12" s="35">
        <f t="shared" si="0"/>
        <v>153355972.60000002</v>
      </c>
      <c r="H12" s="32">
        <f t="shared" si="0"/>
        <v>153238424.79000002</v>
      </c>
      <c r="I12" s="34">
        <f t="shared" si="0"/>
        <v>533568278.59999996</v>
      </c>
    </row>
    <row r="13" spans="2:9" s="36" customFormat="1" ht="12" x14ac:dyDescent="0.2">
      <c r="B13" s="47"/>
      <c r="C13" s="48" t="s">
        <v>43</v>
      </c>
      <c r="D13" s="49">
        <v>407132987</v>
      </c>
      <c r="E13" s="50">
        <v>2303533.2000000002</v>
      </c>
      <c r="F13" s="37">
        <f t="shared" ref="F13:F19" si="1">D13+E13</f>
        <v>409436520.19999999</v>
      </c>
      <c r="G13" s="51">
        <v>97591230.760000005</v>
      </c>
      <c r="H13" s="49">
        <v>97591230.760000005</v>
      </c>
      <c r="I13" s="37">
        <f t="shared" ref="I13:I63" si="2">+F13-G13</f>
        <v>311845289.44</v>
      </c>
    </row>
    <row r="14" spans="2:9" s="36" customFormat="1" ht="12" x14ac:dyDescent="0.2">
      <c r="B14" s="47"/>
      <c r="C14" s="48" t="s">
        <v>44</v>
      </c>
      <c r="D14" s="38">
        <v>0</v>
      </c>
      <c r="E14" s="50">
        <v>0</v>
      </c>
      <c r="F14" s="37">
        <f t="shared" si="1"/>
        <v>0</v>
      </c>
      <c r="G14" s="39">
        <v>0</v>
      </c>
      <c r="H14" s="38">
        <v>0</v>
      </c>
      <c r="I14" s="37">
        <f t="shared" si="2"/>
        <v>0</v>
      </c>
    </row>
    <row r="15" spans="2:9" s="36" customFormat="1" ht="12" x14ac:dyDescent="0.2">
      <c r="B15" s="47"/>
      <c r="C15" s="48" t="s">
        <v>45</v>
      </c>
      <c r="D15" s="49">
        <v>75523012</v>
      </c>
      <c r="E15" s="50">
        <v>70193.8</v>
      </c>
      <c r="F15" s="37">
        <f t="shared" si="1"/>
        <v>75593205.799999997</v>
      </c>
      <c r="G15" s="51">
        <v>6677999.4000000004</v>
      </c>
      <c r="H15" s="49">
        <v>6677999.4000000004</v>
      </c>
      <c r="I15" s="37">
        <f t="shared" si="2"/>
        <v>68915206.399999991</v>
      </c>
    </row>
    <row r="16" spans="2:9" s="36" customFormat="1" ht="12" x14ac:dyDescent="0.2">
      <c r="B16" s="47"/>
      <c r="C16" s="48" t="s">
        <v>46</v>
      </c>
      <c r="D16" s="49">
        <v>14380606</v>
      </c>
      <c r="E16" s="50">
        <v>0</v>
      </c>
      <c r="F16" s="37">
        <f t="shared" si="1"/>
        <v>14380606</v>
      </c>
      <c r="G16" s="39">
        <v>4843257.49</v>
      </c>
      <c r="H16" s="38">
        <v>4843257.49</v>
      </c>
      <c r="I16" s="37">
        <f t="shared" si="2"/>
        <v>9537348.5099999998</v>
      </c>
    </row>
    <row r="17" spans="2:9" s="36" customFormat="1" ht="12" x14ac:dyDescent="0.2">
      <c r="B17" s="47"/>
      <c r="C17" s="48" t="s">
        <v>47</v>
      </c>
      <c r="D17" s="49">
        <v>174761847</v>
      </c>
      <c r="E17" s="50">
        <v>752548.2</v>
      </c>
      <c r="F17" s="37">
        <f t="shared" si="1"/>
        <v>175514395.19999999</v>
      </c>
      <c r="G17" s="39">
        <v>41706605.950000003</v>
      </c>
      <c r="H17" s="38">
        <v>41589058.140000001</v>
      </c>
      <c r="I17" s="37">
        <f t="shared" si="2"/>
        <v>133807789.24999999</v>
      </c>
    </row>
    <row r="18" spans="2:9" s="36" customFormat="1" ht="12" x14ac:dyDescent="0.2">
      <c r="B18" s="47"/>
      <c r="C18" s="48" t="s">
        <v>48</v>
      </c>
      <c r="D18" s="38">
        <v>0</v>
      </c>
      <c r="E18" s="15">
        <v>0</v>
      </c>
      <c r="F18" s="37">
        <f t="shared" si="1"/>
        <v>0</v>
      </c>
      <c r="G18" s="39">
        <v>0</v>
      </c>
      <c r="H18" s="38">
        <v>0</v>
      </c>
      <c r="I18" s="37">
        <f t="shared" si="2"/>
        <v>0</v>
      </c>
    </row>
    <row r="19" spans="2:9" s="36" customFormat="1" ht="12" x14ac:dyDescent="0.2">
      <c r="B19" s="47"/>
      <c r="C19" s="48" t="s">
        <v>49</v>
      </c>
      <c r="D19" s="49">
        <v>11999524</v>
      </c>
      <c r="E19" s="15">
        <v>0</v>
      </c>
      <c r="F19" s="37">
        <f t="shared" si="1"/>
        <v>11999524</v>
      </c>
      <c r="G19" s="39">
        <v>2536879</v>
      </c>
      <c r="H19" s="38">
        <v>2536879</v>
      </c>
      <c r="I19" s="37">
        <f t="shared" si="2"/>
        <v>9462645</v>
      </c>
    </row>
    <row r="20" spans="2:9" s="36" customFormat="1" ht="12" x14ac:dyDescent="0.2">
      <c r="B20" s="80" t="s">
        <v>50</v>
      </c>
      <c r="C20" s="81"/>
      <c r="D20" s="34">
        <f t="shared" ref="D20:I20" si="3">SUM(D21:D29)</f>
        <v>145920796.16</v>
      </c>
      <c r="E20" s="33">
        <f t="shared" si="3"/>
        <v>11739835.4</v>
      </c>
      <c r="F20" s="34">
        <f t="shared" si="3"/>
        <v>157660631.56</v>
      </c>
      <c r="G20" s="35">
        <f t="shared" si="3"/>
        <v>34677971.910000004</v>
      </c>
      <c r="H20" s="34">
        <f t="shared" si="3"/>
        <v>33446057.390000004</v>
      </c>
      <c r="I20" s="34">
        <f t="shared" si="3"/>
        <v>122982659.64999999</v>
      </c>
    </row>
    <row r="21" spans="2:9" s="36" customFormat="1" ht="24" x14ac:dyDescent="0.2">
      <c r="B21" s="47"/>
      <c r="C21" s="48" t="s">
        <v>51</v>
      </c>
      <c r="D21" s="49">
        <v>6755748.1600000001</v>
      </c>
      <c r="E21" s="15">
        <v>13050</v>
      </c>
      <c r="F21" s="37">
        <f t="shared" ref="F21:F63" si="4">D21+E21</f>
        <v>6768798.1600000001</v>
      </c>
      <c r="G21" s="39">
        <v>1488944.73</v>
      </c>
      <c r="H21" s="38">
        <v>1409993.97</v>
      </c>
      <c r="I21" s="37">
        <f t="shared" si="2"/>
        <v>5279853.43</v>
      </c>
    </row>
    <row r="22" spans="2:9" s="36" customFormat="1" ht="12" x14ac:dyDescent="0.2">
      <c r="B22" s="47"/>
      <c r="C22" s="48" t="s">
        <v>52</v>
      </c>
      <c r="D22" s="49">
        <v>575235</v>
      </c>
      <c r="E22" s="15">
        <v>0</v>
      </c>
      <c r="F22" s="37">
        <f t="shared" si="4"/>
        <v>575235</v>
      </c>
      <c r="G22" s="39">
        <v>120084.31</v>
      </c>
      <c r="H22" s="38">
        <v>120084.31</v>
      </c>
      <c r="I22" s="37">
        <f t="shared" si="2"/>
        <v>455150.69</v>
      </c>
    </row>
    <row r="23" spans="2:9" s="36" customFormat="1" ht="24" x14ac:dyDescent="0.2">
      <c r="B23" s="47"/>
      <c r="C23" s="48" t="s">
        <v>53</v>
      </c>
      <c r="D23" s="38">
        <v>0</v>
      </c>
      <c r="E23" s="50">
        <v>0</v>
      </c>
      <c r="F23" s="37">
        <f t="shared" si="4"/>
        <v>0</v>
      </c>
      <c r="G23" s="39">
        <v>0</v>
      </c>
      <c r="H23" s="38">
        <v>0</v>
      </c>
      <c r="I23" s="37">
        <f t="shared" si="2"/>
        <v>0</v>
      </c>
    </row>
    <row r="24" spans="2:9" s="36" customFormat="1" ht="12" x14ac:dyDescent="0.2">
      <c r="B24" s="47"/>
      <c r="C24" s="48" t="s">
        <v>54</v>
      </c>
      <c r="D24" s="49">
        <v>33973499</v>
      </c>
      <c r="E24" s="50">
        <v>181130</v>
      </c>
      <c r="F24" s="37">
        <f t="shared" si="4"/>
        <v>34154629</v>
      </c>
      <c r="G24" s="39">
        <v>8534335.4900000002</v>
      </c>
      <c r="H24" s="38">
        <v>8534335.4900000002</v>
      </c>
      <c r="I24" s="37">
        <f t="shared" si="2"/>
        <v>25620293.509999998</v>
      </c>
    </row>
    <row r="25" spans="2:9" s="36" customFormat="1" ht="12" x14ac:dyDescent="0.2">
      <c r="B25" s="47"/>
      <c r="C25" s="48" t="s">
        <v>55</v>
      </c>
      <c r="D25" s="49">
        <v>75600</v>
      </c>
      <c r="E25" s="50">
        <v>0</v>
      </c>
      <c r="F25" s="37">
        <f t="shared" si="4"/>
        <v>75600</v>
      </c>
      <c r="G25" s="39">
        <v>15780.97</v>
      </c>
      <c r="H25" s="38">
        <v>15780.97</v>
      </c>
      <c r="I25" s="37">
        <f t="shared" si="2"/>
        <v>59819.03</v>
      </c>
    </row>
    <row r="26" spans="2:9" s="36" customFormat="1" ht="12" x14ac:dyDescent="0.2">
      <c r="B26" s="47"/>
      <c r="C26" s="48" t="s">
        <v>56</v>
      </c>
      <c r="D26" s="49">
        <v>80368543</v>
      </c>
      <c r="E26" s="50">
        <v>2240370</v>
      </c>
      <c r="F26" s="37">
        <f t="shared" si="4"/>
        <v>82608913</v>
      </c>
      <c r="G26" s="39">
        <v>21781623.91</v>
      </c>
      <c r="H26" s="38">
        <v>20632966.07</v>
      </c>
      <c r="I26" s="37">
        <f t="shared" si="2"/>
        <v>60827289.090000004</v>
      </c>
    </row>
    <row r="27" spans="2:9" s="36" customFormat="1" ht="24" x14ac:dyDescent="0.2">
      <c r="B27" s="47"/>
      <c r="C27" s="48" t="s">
        <v>57</v>
      </c>
      <c r="D27" s="49">
        <v>9441044</v>
      </c>
      <c r="E27" s="50">
        <v>7416464.4000000004</v>
      </c>
      <c r="F27" s="37">
        <f t="shared" si="4"/>
        <v>16857508.399999999</v>
      </c>
      <c r="G27" s="39">
        <v>638013.30000000005</v>
      </c>
      <c r="H27" s="38">
        <v>638013.30000000005</v>
      </c>
      <c r="I27" s="37">
        <f t="shared" si="2"/>
        <v>16219495.099999998</v>
      </c>
    </row>
    <row r="28" spans="2:9" s="36" customFormat="1" ht="12" x14ac:dyDescent="0.2">
      <c r="B28" s="47"/>
      <c r="C28" s="48" t="s">
        <v>58</v>
      </c>
      <c r="D28" s="38">
        <v>0</v>
      </c>
      <c r="E28" s="50">
        <v>2520160</v>
      </c>
      <c r="F28" s="37">
        <f t="shared" si="4"/>
        <v>2520160</v>
      </c>
      <c r="G28" s="39">
        <v>0</v>
      </c>
      <c r="H28" s="38">
        <v>0</v>
      </c>
      <c r="I28" s="37">
        <f t="shared" si="2"/>
        <v>2520160</v>
      </c>
    </row>
    <row r="29" spans="2:9" s="36" customFormat="1" ht="12" x14ac:dyDescent="0.2">
      <c r="B29" s="47"/>
      <c r="C29" s="48" t="s">
        <v>59</v>
      </c>
      <c r="D29" s="49">
        <v>14731127</v>
      </c>
      <c r="E29" s="15">
        <v>-631339</v>
      </c>
      <c r="F29" s="37">
        <f t="shared" si="4"/>
        <v>14099788</v>
      </c>
      <c r="G29" s="50">
        <v>2099189.2000000002</v>
      </c>
      <c r="H29" s="49">
        <v>2094883.28</v>
      </c>
      <c r="I29" s="37">
        <f t="shared" si="2"/>
        <v>12000598.800000001</v>
      </c>
    </row>
    <row r="30" spans="2:9" s="36" customFormat="1" ht="12" x14ac:dyDescent="0.2">
      <c r="B30" s="80" t="s">
        <v>60</v>
      </c>
      <c r="C30" s="81"/>
      <c r="D30" s="34">
        <f t="shared" ref="D30:I30" si="5">SUM(D31:D39)</f>
        <v>377019644</v>
      </c>
      <c r="E30" s="33">
        <f t="shared" si="5"/>
        <v>28637722.580000002</v>
      </c>
      <c r="F30" s="34">
        <f t="shared" si="5"/>
        <v>405657366.57999998</v>
      </c>
      <c r="G30" s="35">
        <f t="shared" si="5"/>
        <v>112837720.79999998</v>
      </c>
      <c r="H30" s="34">
        <f t="shared" si="5"/>
        <v>112478862.78</v>
      </c>
      <c r="I30" s="34">
        <f t="shared" si="5"/>
        <v>292819645.77999997</v>
      </c>
    </row>
    <row r="31" spans="2:9" s="36" customFormat="1" ht="12" x14ac:dyDescent="0.2">
      <c r="B31" s="47"/>
      <c r="C31" s="48" t="s">
        <v>61</v>
      </c>
      <c r="D31" s="49">
        <v>90636760</v>
      </c>
      <c r="E31" s="15">
        <v>336400</v>
      </c>
      <c r="F31" s="37">
        <f t="shared" si="4"/>
        <v>90973160</v>
      </c>
      <c r="G31" s="39">
        <v>36488668.619999997</v>
      </c>
      <c r="H31" s="38">
        <v>36486452.579999998</v>
      </c>
      <c r="I31" s="37">
        <f t="shared" si="2"/>
        <v>54484491.380000003</v>
      </c>
    </row>
    <row r="32" spans="2:9" s="36" customFormat="1" ht="12" x14ac:dyDescent="0.2">
      <c r="B32" s="47"/>
      <c r="C32" s="48" t="s">
        <v>62</v>
      </c>
      <c r="D32" s="49">
        <v>19338770</v>
      </c>
      <c r="E32" s="15">
        <v>8559243.6500000004</v>
      </c>
      <c r="F32" s="37">
        <f t="shared" si="4"/>
        <v>27898013.649999999</v>
      </c>
      <c r="G32" s="39">
        <v>3999293.21</v>
      </c>
      <c r="H32" s="38">
        <v>3999293.21</v>
      </c>
      <c r="I32" s="37">
        <f t="shared" si="2"/>
        <v>23898720.439999998</v>
      </c>
    </row>
    <row r="33" spans="2:9" s="36" customFormat="1" ht="24" x14ac:dyDescent="0.2">
      <c r="B33" s="47"/>
      <c r="C33" s="48" t="s">
        <v>63</v>
      </c>
      <c r="D33" s="49">
        <v>23525969</v>
      </c>
      <c r="E33" s="50">
        <v>10348393.6</v>
      </c>
      <c r="F33" s="37">
        <f t="shared" si="4"/>
        <v>33874362.600000001</v>
      </c>
      <c r="G33" s="39">
        <v>6262203.8600000003</v>
      </c>
      <c r="H33" s="38">
        <v>6262203.8600000003</v>
      </c>
      <c r="I33" s="37">
        <f t="shared" si="2"/>
        <v>27612158.740000002</v>
      </c>
    </row>
    <row r="34" spans="2:9" s="36" customFormat="1" ht="12" x14ac:dyDescent="0.2">
      <c r="B34" s="47"/>
      <c r="C34" s="48" t="s">
        <v>64</v>
      </c>
      <c r="D34" s="49">
        <v>10702769</v>
      </c>
      <c r="E34" s="15">
        <v>0</v>
      </c>
      <c r="F34" s="37">
        <f t="shared" si="4"/>
        <v>10702769</v>
      </c>
      <c r="G34" s="39">
        <v>5630399.4000000004</v>
      </c>
      <c r="H34" s="38">
        <v>5630399.4000000004</v>
      </c>
      <c r="I34" s="37">
        <f t="shared" si="2"/>
        <v>5072369.5999999996</v>
      </c>
    </row>
    <row r="35" spans="2:9" s="36" customFormat="1" ht="24" x14ac:dyDescent="0.2">
      <c r="B35" s="47"/>
      <c r="C35" s="48" t="s">
        <v>65</v>
      </c>
      <c r="D35" s="49">
        <v>178802218</v>
      </c>
      <c r="E35" s="15">
        <v>4225131.53</v>
      </c>
      <c r="F35" s="37">
        <f t="shared" si="4"/>
        <v>183027349.53</v>
      </c>
      <c r="G35" s="39">
        <v>38706863.979999997</v>
      </c>
      <c r="H35" s="38">
        <v>38664726.979999997</v>
      </c>
      <c r="I35" s="37">
        <f t="shared" si="2"/>
        <v>144320485.55000001</v>
      </c>
    </row>
    <row r="36" spans="2:9" s="36" customFormat="1" ht="12" x14ac:dyDescent="0.2">
      <c r="B36" s="47"/>
      <c r="C36" s="48" t="s">
        <v>66</v>
      </c>
      <c r="D36" s="49">
        <v>10842000</v>
      </c>
      <c r="E36" s="15">
        <v>252880</v>
      </c>
      <c r="F36" s="37">
        <f t="shared" si="4"/>
        <v>11094880</v>
      </c>
      <c r="G36" s="39">
        <v>2347751.27</v>
      </c>
      <c r="H36" s="38">
        <v>2347751.27</v>
      </c>
      <c r="I36" s="37">
        <f t="shared" si="2"/>
        <v>8747128.7300000004</v>
      </c>
    </row>
    <row r="37" spans="2:9" s="36" customFormat="1" ht="12" x14ac:dyDescent="0.2">
      <c r="B37" s="47"/>
      <c r="C37" s="48" t="s">
        <v>67</v>
      </c>
      <c r="D37" s="49">
        <v>596729</v>
      </c>
      <c r="E37" s="15">
        <v>0</v>
      </c>
      <c r="F37" s="37">
        <f t="shared" si="4"/>
        <v>596729</v>
      </c>
      <c r="G37" s="50">
        <v>241182.04</v>
      </c>
      <c r="H37" s="49">
        <v>214448.43</v>
      </c>
      <c r="I37" s="37">
        <f t="shared" si="2"/>
        <v>355546.95999999996</v>
      </c>
    </row>
    <row r="38" spans="2:9" s="36" customFormat="1" ht="12" x14ac:dyDescent="0.2">
      <c r="B38" s="47"/>
      <c r="C38" s="48" t="s">
        <v>68</v>
      </c>
      <c r="D38" s="49">
        <v>26944542</v>
      </c>
      <c r="E38" s="50">
        <v>-3655326.2</v>
      </c>
      <c r="F38" s="37">
        <f t="shared" si="4"/>
        <v>23289215.800000001</v>
      </c>
      <c r="G38" s="39">
        <v>4609950.82</v>
      </c>
      <c r="H38" s="38">
        <v>4325833.45</v>
      </c>
      <c r="I38" s="37">
        <f t="shared" si="2"/>
        <v>18679264.98</v>
      </c>
    </row>
    <row r="39" spans="2:9" s="36" customFormat="1" ht="12" x14ac:dyDescent="0.2">
      <c r="B39" s="47"/>
      <c r="C39" s="48" t="s">
        <v>69</v>
      </c>
      <c r="D39" s="49">
        <v>15629887</v>
      </c>
      <c r="E39" s="15">
        <v>8571000</v>
      </c>
      <c r="F39" s="37">
        <f t="shared" si="4"/>
        <v>24200887</v>
      </c>
      <c r="G39" s="39">
        <v>14551407.6</v>
      </c>
      <c r="H39" s="38">
        <v>14547753.6</v>
      </c>
      <c r="I39" s="37">
        <f t="shared" si="2"/>
        <v>9649479.4000000004</v>
      </c>
    </row>
    <row r="40" spans="2:9" s="36" customFormat="1" ht="12" x14ac:dyDescent="0.2">
      <c r="B40" s="80" t="s">
        <v>26</v>
      </c>
      <c r="C40" s="81"/>
      <c r="D40" s="34">
        <f t="shared" ref="D40:I40" si="6">SUM(D41:D49)</f>
        <v>71290454</v>
      </c>
      <c r="E40" s="33">
        <f t="shared" si="6"/>
        <v>2880111.67</v>
      </c>
      <c r="F40" s="34">
        <f t="shared" si="6"/>
        <v>74170565.670000002</v>
      </c>
      <c r="G40" s="35">
        <f t="shared" si="6"/>
        <v>20800881.120000001</v>
      </c>
      <c r="H40" s="34">
        <f t="shared" si="6"/>
        <v>20328898.52</v>
      </c>
      <c r="I40" s="34">
        <f t="shared" si="6"/>
        <v>53369684.549999997</v>
      </c>
    </row>
    <row r="41" spans="2:9" s="36" customFormat="1" ht="12" x14ac:dyDescent="0.2">
      <c r="B41" s="47"/>
      <c r="C41" s="48" t="s">
        <v>70</v>
      </c>
      <c r="D41" s="38">
        <v>0</v>
      </c>
      <c r="E41" s="15">
        <v>0</v>
      </c>
      <c r="F41" s="37">
        <f t="shared" si="4"/>
        <v>0</v>
      </c>
      <c r="G41" s="39">
        <v>0</v>
      </c>
      <c r="H41" s="38">
        <v>0</v>
      </c>
      <c r="I41" s="37">
        <f t="shared" si="2"/>
        <v>0</v>
      </c>
    </row>
    <row r="42" spans="2:9" s="36" customFormat="1" ht="12" x14ac:dyDescent="0.2">
      <c r="B42" s="47"/>
      <c r="C42" s="48" t="s">
        <v>71</v>
      </c>
      <c r="D42" s="38">
        <v>0</v>
      </c>
      <c r="E42" s="15">
        <v>0</v>
      </c>
      <c r="F42" s="37">
        <f t="shared" si="4"/>
        <v>0</v>
      </c>
      <c r="G42" s="39">
        <v>0</v>
      </c>
      <c r="H42" s="38">
        <v>0</v>
      </c>
      <c r="I42" s="37">
        <f t="shared" si="2"/>
        <v>0</v>
      </c>
    </row>
    <row r="43" spans="2:9" s="36" customFormat="1" ht="12" x14ac:dyDescent="0.2">
      <c r="B43" s="47"/>
      <c r="C43" s="48" t="s">
        <v>72</v>
      </c>
      <c r="D43" s="38">
        <v>0</v>
      </c>
      <c r="E43" s="15">
        <v>0</v>
      </c>
      <c r="F43" s="37">
        <f t="shared" si="4"/>
        <v>0</v>
      </c>
      <c r="G43" s="39">
        <v>0</v>
      </c>
      <c r="H43" s="38">
        <v>0</v>
      </c>
      <c r="I43" s="37">
        <f t="shared" si="2"/>
        <v>0</v>
      </c>
    </row>
    <row r="44" spans="2:9" s="36" customFormat="1" ht="12" x14ac:dyDescent="0.2">
      <c r="B44" s="47"/>
      <c r="C44" s="48" t="s">
        <v>73</v>
      </c>
      <c r="D44" s="49">
        <v>71223454</v>
      </c>
      <c r="E44" s="50">
        <v>2880111.67</v>
      </c>
      <c r="F44" s="37">
        <f t="shared" si="4"/>
        <v>74103565.670000002</v>
      </c>
      <c r="G44" s="50">
        <v>20754881.120000001</v>
      </c>
      <c r="H44" s="49">
        <v>20282898.52</v>
      </c>
      <c r="I44" s="37">
        <f t="shared" si="2"/>
        <v>53348684.549999997</v>
      </c>
    </row>
    <row r="45" spans="2:9" s="36" customFormat="1" ht="12" x14ac:dyDescent="0.2">
      <c r="B45" s="47"/>
      <c r="C45" s="48" t="s">
        <v>74</v>
      </c>
      <c r="D45" s="38">
        <v>0</v>
      </c>
      <c r="E45" s="15">
        <v>0</v>
      </c>
      <c r="F45" s="37">
        <f t="shared" si="4"/>
        <v>0</v>
      </c>
      <c r="G45" s="39">
        <v>0</v>
      </c>
      <c r="H45" s="38">
        <v>0</v>
      </c>
      <c r="I45" s="37">
        <f t="shared" si="2"/>
        <v>0</v>
      </c>
    </row>
    <row r="46" spans="2:9" s="36" customFormat="1" ht="24" x14ac:dyDescent="0.2">
      <c r="B46" s="47"/>
      <c r="C46" s="48" t="s">
        <v>75</v>
      </c>
      <c r="D46" s="38">
        <v>0</v>
      </c>
      <c r="E46" s="15">
        <v>0</v>
      </c>
      <c r="F46" s="37">
        <f t="shared" si="4"/>
        <v>0</v>
      </c>
      <c r="G46" s="39">
        <v>0</v>
      </c>
      <c r="H46" s="38">
        <v>0</v>
      </c>
      <c r="I46" s="37">
        <f t="shared" si="2"/>
        <v>0</v>
      </c>
    </row>
    <row r="47" spans="2:9" s="36" customFormat="1" ht="12" x14ac:dyDescent="0.2">
      <c r="B47" s="47"/>
      <c r="C47" s="48" t="s">
        <v>76</v>
      </c>
      <c r="D47" s="38">
        <v>0</v>
      </c>
      <c r="E47" s="15">
        <v>0</v>
      </c>
      <c r="F47" s="37">
        <f t="shared" si="4"/>
        <v>0</v>
      </c>
      <c r="G47" s="39">
        <v>0</v>
      </c>
      <c r="H47" s="38">
        <v>0</v>
      </c>
      <c r="I47" s="37">
        <f t="shared" si="2"/>
        <v>0</v>
      </c>
    </row>
    <row r="48" spans="2:9" s="36" customFormat="1" ht="12" x14ac:dyDescent="0.2">
      <c r="B48" s="47"/>
      <c r="C48" s="48" t="s">
        <v>77</v>
      </c>
      <c r="D48" s="49">
        <v>67000</v>
      </c>
      <c r="E48" s="15">
        <v>0</v>
      </c>
      <c r="F48" s="37">
        <f t="shared" si="4"/>
        <v>67000</v>
      </c>
      <c r="G48" s="39">
        <v>46000</v>
      </c>
      <c r="H48" s="38">
        <v>46000</v>
      </c>
      <c r="I48" s="37">
        <f t="shared" si="2"/>
        <v>21000</v>
      </c>
    </row>
    <row r="49" spans="2:9" s="36" customFormat="1" ht="12" x14ac:dyDescent="0.2">
      <c r="B49" s="47"/>
      <c r="C49" s="48" t="s">
        <v>78</v>
      </c>
      <c r="D49" s="38">
        <v>0</v>
      </c>
      <c r="E49" s="15">
        <v>0</v>
      </c>
      <c r="F49" s="37">
        <f t="shared" si="4"/>
        <v>0</v>
      </c>
      <c r="G49" s="39">
        <v>0</v>
      </c>
      <c r="H49" s="38">
        <v>0</v>
      </c>
      <c r="I49" s="37">
        <f t="shared" si="2"/>
        <v>0</v>
      </c>
    </row>
    <row r="50" spans="2:9" s="36" customFormat="1" ht="12" x14ac:dyDescent="0.2">
      <c r="B50" s="80" t="s">
        <v>79</v>
      </c>
      <c r="C50" s="81"/>
      <c r="D50" s="34">
        <f t="shared" ref="D50:I50" si="7">SUM(D51:D59)</f>
        <v>25062501</v>
      </c>
      <c r="E50" s="33">
        <f t="shared" si="7"/>
        <v>37085654.240000002</v>
      </c>
      <c r="F50" s="34">
        <f t="shared" si="7"/>
        <v>62148155.240000002</v>
      </c>
      <c r="G50" s="35">
        <f t="shared" si="7"/>
        <v>15349766.68</v>
      </c>
      <c r="H50" s="34">
        <f t="shared" si="7"/>
        <v>3152229.44</v>
      </c>
      <c r="I50" s="34">
        <f t="shared" si="7"/>
        <v>46798388.560000002</v>
      </c>
    </row>
    <row r="51" spans="2:9" s="36" customFormat="1" ht="12" x14ac:dyDescent="0.2">
      <c r="B51" s="47"/>
      <c r="C51" s="48" t="s">
        <v>80</v>
      </c>
      <c r="D51" s="49">
        <v>1754000</v>
      </c>
      <c r="E51" s="50">
        <v>8392.74</v>
      </c>
      <c r="F51" s="37">
        <f t="shared" si="4"/>
        <v>1762392.74</v>
      </c>
      <c r="G51" s="39">
        <v>951151.97</v>
      </c>
      <c r="H51" s="38">
        <v>951151.97</v>
      </c>
      <c r="I51" s="37">
        <f t="shared" si="2"/>
        <v>811240.77</v>
      </c>
    </row>
    <row r="52" spans="2:9" s="36" customFormat="1" ht="12" x14ac:dyDescent="0.2">
      <c r="B52" s="47"/>
      <c r="C52" s="48" t="s">
        <v>81</v>
      </c>
      <c r="D52" s="49">
        <v>1472065</v>
      </c>
      <c r="E52" s="50">
        <v>-36613.199999999997</v>
      </c>
      <c r="F52" s="37">
        <f t="shared" si="4"/>
        <v>1435451.8</v>
      </c>
      <c r="G52" s="39">
        <v>413701.36</v>
      </c>
      <c r="H52" s="38">
        <v>413701.36</v>
      </c>
      <c r="I52" s="37">
        <f t="shared" si="2"/>
        <v>1021750.4400000001</v>
      </c>
    </row>
    <row r="53" spans="2:9" s="36" customFormat="1" ht="12" x14ac:dyDescent="0.2">
      <c r="B53" s="47"/>
      <c r="C53" s="48" t="s">
        <v>82</v>
      </c>
      <c r="D53" s="49">
        <v>234000</v>
      </c>
      <c r="E53" s="15">
        <v>31320</v>
      </c>
      <c r="F53" s="37">
        <f t="shared" si="4"/>
        <v>265320</v>
      </c>
      <c r="G53" s="39">
        <v>31320</v>
      </c>
      <c r="H53" s="38">
        <v>31320</v>
      </c>
      <c r="I53" s="37">
        <f t="shared" si="2"/>
        <v>234000</v>
      </c>
    </row>
    <row r="54" spans="2:9" s="36" customFormat="1" ht="12" x14ac:dyDescent="0.2">
      <c r="B54" s="47"/>
      <c r="C54" s="48" t="s">
        <v>83</v>
      </c>
      <c r="D54" s="49">
        <v>16125116</v>
      </c>
      <c r="E54" s="15">
        <v>12197537.24</v>
      </c>
      <c r="F54" s="37">
        <f t="shared" si="4"/>
        <v>28322653.240000002</v>
      </c>
      <c r="G54" s="39">
        <v>12197537.24</v>
      </c>
      <c r="H54" s="38">
        <v>0</v>
      </c>
      <c r="I54" s="37">
        <f t="shared" si="2"/>
        <v>16125116.000000002</v>
      </c>
    </row>
    <row r="55" spans="2:9" s="36" customFormat="1" ht="12" x14ac:dyDescent="0.2">
      <c r="B55" s="47"/>
      <c r="C55" s="48" t="s">
        <v>84</v>
      </c>
      <c r="D55" s="38">
        <v>0</v>
      </c>
      <c r="E55" s="15">
        <v>1011000</v>
      </c>
      <c r="F55" s="37">
        <f t="shared" si="4"/>
        <v>1011000</v>
      </c>
      <c r="G55" s="39">
        <v>0</v>
      </c>
      <c r="H55" s="38">
        <v>0</v>
      </c>
      <c r="I55" s="37">
        <f t="shared" si="2"/>
        <v>1011000</v>
      </c>
    </row>
    <row r="56" spans="2:9" s="36" customFormat="1" ht="12" x14ac:dyDescent="0.2">
      <c r="B56" s="47"/>
      <c r="C56" s="48" t="s">
        <v>85</v>
      </c>
      <c r="D56" s="49">
        <v>4085320</v>
      </c>
      <c r="E56" s="50">
        <v>23874017.460000001</v>
      </c>
      <c r="F56" s="37">
        <f t="shared" si="4"/>
        <v>27959337.460000001</v>
      </c>
      <c r="G56" s="39">
        <v>364056.11</v>
      </c>
      <c r="H56" s="38">
        <v>364056.11</v>
      </c>
      <c r="I56" s="37">
        <f t="shared" si="2"/>
        <v>27595281.350000001</v>
      </c>
    </row>
    <row r="57" spans="2:9" s="36" customFormat="1" ht="12" x14ac:dyDescent="0.2">
      <c r="B57" s="47"/>
      <c r="C57" s="48" t="s">
        <v>86</v>
      </c>
      <c r="D57" s="38">
        <v>0</v>
      </c>
      <c r="E57" s="15">
        <v>0</v>
      </c>
      <c r="F57" s="37">
        <f t="shared" si="4"/>
        <v>0</v>
      </c>
      <c r="G57" s="39">
        <v>0</v>
      </c>
      <c r="H57" s="38">
        <v>0</v>
      </c>
      <c r="I57" s="37">
        <f t="shared" si="2"/>
        <v>0</v>
      </c>
    </row>
    <row r="58" spans="2:9" s="36" customFormat="1" ht="12" x14ac:dyDescent="0.2">
      <c r="B58" s="47"/>
      <c r="C58" s="48" t="s">
        <v>87</v>
      </c>
      <c r="D58" s="38">
        <v>0</v>
      </c>
      <c r="E58" s="15">
        <v>0</v>
      </c>
      <c r="F58" s="37">
        <f t="shared" si="4"/>
        <v>0</v>
      </c>
      <c r="G58" s="39">
        <v>0</v>
      </c>
      <c r="H58" s="38">
        <v>0</v>
      </c>
      <c r="I58" s="37">
        <f t="shared" si="2"/>
        <v>0</v>
      </c>
    </row>
    <row r="59" spans="2:9" s="36" customFormat="1" ht="12" x14ac:dyDescent="0.2">
      <c r="B59" s="47"/>
      <c r="C59" s="48" t="s">
        <v>88</v>
      </c>
      <c r="D59" s="49">
        <v>1392000</v>
      </c>
      <c r="E59" s="15">
        <v>0</v>
      </c>
      <c r="F59" s="37">
        <f t="shared" si="4"/>
        <v>1392000</v>
      </c>
      <c r="G59" s="39">
        <v>1392000</v>
      </c>
      <c r="H59" s="38">
        <v>1392000</v>
      </c>
      <c r="I59" s="37">
        <f t="shared" si="2"/>
        <v>0</v>
      </c>
    </row>
    <row r="60" spans="2:9" s="36" customFormat="1" ht="12" x14ac:dyDescent="0.2">
      <c r="B60" s="80" t="s">
        <v>89</v>
      </c>
      <c r="C60" s="81"/>
      <c r="D60" s="34">
        <f t="shared" ref="D60:I60" si="8">SUM(D61:D63)</f>
        <v>611750034</v>
      </c>
      <c r="E60" s="33">
        <f t="shared" si="8"/>
        <v>72200778.290000007</v>
      </c>
      <c r="F60" s="34">
        <f>SUM(F61:F63)</f>
        <v>683950812.28999996</v>
      </c>
      <c r="G60" s="35">
        <f t="shared" si="8"/>
        <v>145171773.38999999</v>
      </c>
      <c r="H60" s="34">
        <f t="shared" si="8"/>
        <v>141424875.42000002</v>
      </c>
      <c r="I60" s="34">
        <f t="shared" si="8"/>
        <v>538779038.89999998</v>
      </c>
    </row>
    <row r="61" spans="2:9" s="36" customFormat="1" ht="12" x14ac:dyDescent="0.2">
      <c r="B61" s="47"/>
      <c r="C61" s="48" t="s">
        <v>90</v>
      </c>
      <c r="D61" s="49">
        <v>525875398</v>
      </c>
      <c r="E61" s="50">
        <v>72492807.5</v>
      </c>
      <c r="F61" s="37">
        <f t="shared" si="4"/>
        <v>598368205.5</v>
      </c>
      <c r="G61" s="39">
        <v>112739324.3</v>
      </c>
      <c r="H61" s="38">
        <v>109200397.12</v>
      </c>
      <c r="I61" s="37">
        <f t="shared" si="2"/>
        <v>485628881.19999999</v>
      </c>
    </row>
    <row r="62" spans="2:9" s="36" customFormat="1" ht="12" x14ac:dyDescent="0.2">
      <c r="B62" s="47"/>
      <c r="C62" s="48" t="s">
        <v>91</v>
      </c>
      <c r="D62" s="49">
        <v>85874636</v>
      </c>
      <c r="E62" s="15">
        <v>-292029.21000000002</v>
      </c>
      <c r="F62" s="37">
        <f t="shared" si="4"/>
        <v>85582606.790000007</v>
      </c>
      <c r="G62" s="39">
        <v>32432449.09</v>
      </c>
      <c r="H62" s="38">
        <v>32224478.300000001</v>
      </c>
      <c r="I62" s="37">
        <f t="shared" si="2"/>
        <v>53150157.700000003</v>
      </c>
    </row>
    <row r="63" spans="2:9" s="36" customFormat="1" ht="12" x14ac:dyDescent="0.2">
      <c r="B63" s="47"/>
      <c r="C63" s="48" t="s">
        <v>92</v>
      </c>
      <c r="D63" s="38">
        <v>0</v>
      </c>
      <c r="E63" s="15">
        <v>0</v>
      </c>
      <c r="F63" s="37">
        <f t="shared" si="4"/>
        <v>0</v>
      </c>
      <c r="G63" s="39">
        <v>0</v>
      </c>
      <c r="H63" s="38">
        <v>0</v>
      </c>
      <c r="I63" s="37">
        <f t="shared" si="2"/>
        <v>0</v>
      </c>
    </row>
    <row r="64" spans="2:9" s="36" customFormat="1" ht="12" x14ac:dyDescent="0.2">
      <c r="B64" s="80" t="s">
        <v>93</v>
      </c>
      <c r="C64" s="81"/>
      <c r="D64" s="34">
        <f t="shared" ref="D64:I64" si="9">SUM(D65:D71)</f>
        <v>0</v>
      </c>
      <c r="E64" s="33">
        <f t="shared" si="9"/>
        <v>0</v>
      </c>
      <c r="F64" s="34">
        <f t="shared" si="9"/>
        <v>0</v>
      </c>
      <c r="G64" s="35">
        <f t="shared" si="9"/>
        <v>0</v>
      </c>
      <c r="H64" s="34">
        <f t="shared" si="9"/>
        <v>0</v>
      </c>
      <c r="I64" s="34">
        <f t="shared" si="9"/>
        <v>0</v>
      </c>
    </row>
    <row r="65" spans="2:9" s="36" customFormat="1" ht="12" x14ac:dyDescent="0.2">
      <c r="B65" s="47"/>
      <c r="C65" s="48" t="s">
        <v>94</v>
      </c>
      <c r="D65" s="38">
        <v>0</v>
      </c>
      <c r="E65" s="15">
        <v>0</v>
      </c>
      <c r="F65" s="37">
        <f t="shared" ref="F65:F71" si="10">D65+E65</f>
        <v>0</v>
      </c>
      <c r="G65" s="39">
        <v>0</v>
      </c>
      <c r="H65" s="38">
        <v>0</v>
      </c>
      <c r="I65" s="37">
        <f t="shared" ref="I65:I83" si="11">F65-G65</f>
        <v>0</v>
      </c>
    </row>
    <row r="66" spans="2:9" s="36" customFormat="1" ht="12" x14ac:dyDescent="0.2">
      <c r="B66" s="47"/>
      <c r="C66" s="48" t="s">
        <v>95</v>
      </c>
      <c r="D66" s="38">
        <v>0</v>
      </c>
      <c r="E66" s="15">
        <v>0</v>
      </c>
      <c r="F66" s="37">
        <f t="shared" si="10"/>
        <v>0</v>
      </c>
      <c r="G66" s="39">
        <v>0</v>
      </c>
      <c r="H66" s="38">
        <v>0</v>
      </c>
      <c r="I66" s="37">
        <f t="shared" si="11"/>
        <v>0</v>
      </c>
    </row>
    <row r="67" spans="2:9" s="36" customFormat="1" ht="12" x14ac:dyDescent="0.2">
      <c r="B67" s="47"/>
      <c r="C67" s="48" t="s">
        <v>96</v>
      </c>
      <c r="D67" s="38">
        <v>0</v>
      </c>
      <c r="E67" s="15">
        <v>0</v>
      </c>
      <c r="F67" s="37">
        <f t="shared" si="10"/>
        <v>0</v>
      </c>
      <c r="G67" s="39">
        <v>0</v>
      </c>
      <c r="H67" s="38">
        <v>0</v>
      </c>
      <c r="I67" s="37">
        <f t="shared" si="11"/>
        <v>0</v>
      </c>
    </row>
    <row r="68" spans="2:9" s="36" customFormat="1" ht="12" x14ac:dyDescent="0.2">
      <c r="B68" s="47"/>
      <c r="C68" s="48" t="s">
        <v>97</v>
      </c>
      <c r="D68" s="38">
        <v>0</v>
      </c>
      <c r="E68" s="15">
        <v>0</v>
      </c>
      <c r="F68" s="37">
        <f t="shared" si="10"/>
        <v>0</v>
      </c>
      <c r="G68" s="39">
        <v>0</v>
      </c>
      <c r="H68" s="38">
        <v>0</v>
      </c>
      <c r="I68" s="37">
        <f t="shared" si="11"/>
        <v>0</v>
      </c>
    </row>
    <row r="69" spans="2:9" s="36" customFormat="1" ht="12" x14ac:dyDescent="0.2">
      <c r="B69" s="47"/>
      <c r="C69" s="48" t="s">
        <v>98</v>
      </c>
      <c r="D69" s="38">
        <v>0</v>
      </c>
      <c r="E69" s="15">
        <v>0</v>
      </c>
      <c r="F69" s="37">
        <f t="shared" si="10"/>
        <v>0</v>
      </c>
      <c r="G69" s="39">
        <v>0</v>
      </c>
      <c r="H69" s="38">
        <v>0</v>
      </c>
      <c r="I69" s="37">
        <f t="shared" si="11"/>
        <v>0</v>
      </c>
    </row>
    <row r="70" spans="2:9" s="36" customFormat="1" ht="12" x14ac:dyDescent="0.2">
      <c r="B70" s="47"/>
      <c r="C70" s="48" t="s">
        <v>99</v>
      </c>
      <c r="D70" s="38">
        <v>0</v>
      </c>
      <c r="E70" s="15">
        <v>0</v>
      </c>
      <c r="F70" s="37">
        <f t="shared" si="10"/>
        <v>0</v>
      </c>
      <c r="G70" s="39">
        <v>0</v>
      </c>
      <c r="H70" s="38">
        <v>0</v>
      </c>
      <c r="I70" s="37">
        <f t="shared" si="11"/>
        <v>0</v>
      </c>
    </row>
    <row r="71" spans="2:9" s="36" customFormat="1" ht="24" x14ac:dyDescent="0.2">
      <c r="B71" s="47"/>
      <c r="C71" s="48" t="s">
        <v>100</v>
      </c>
      <c r="D71" s="38">
        <v>0</v>
      </c>
      <c r="E71" s="15">
        <v>0</v>
      </c>
      <c r="F71" s="37">
        <f t="shared" si="10"/>
        <v>0</v>
      </c>
      <c r="G71" s="39">
        <v>0</v>
      </c>
      <c r="H71" s="38">
        <v>0</v>
      </c>
      <c r="I71" s="37">
        <f t="shared" si="11"/>
        <v>0</v>
      </c>
    </row>
    <row r="72" spans="2:9" s="36" customFormat="1" ht="12" x14ac:dyDescent="0.2">
      <c r="B72" s="80" t="s">
        <v>25</v>
      </c>
      <c r="C72" s="81"/>
      <c r="D72" s="34">
        <f t="shared" ref="D72:I72" si="12">SUM(D73:D75)</f>
        <v>5975484</v>
      </c>
      <c r="E72" s="33">
        <f t="shared" si="12"/>
        <v>0</v>
      </c>
      <c r="F72" s="34">
        <f t="shared" si="12"/>
        <v>5975484</v>
      </c>
      <c r="G72" s="35">
        <f t="shared" si="12"/>
        <v>1493871</v>
      </c>
      <c r="H72" s="34">
        <f t="shared" si="12"/>
        <v>1493871</v>
      </c>
      <c r="I72" s="34">
        <f t="shared" si="12"/>
        <v>4481613</v>
      </c>
    </row>
    <row r="73" spans="2:9" s="36" customFormat="1" ht="12" x14ac:dyDescent="0.2">
      <c r="B73" s="47"/>
      <c r="C73" s="48" t="s">
        <v>101</v>
      </c>
      <c r="D73" s="38">
        <v>0</v>
      </c>
      <c r="E73" s="15">
        <v>0</v>
      </c>
      <c r="F73" s="37">
        <f>D73+E73</f>
        <v>0</v>
      </c>
      <c r="G73" s="39">
        <v>0</v>
      </c>
      <c r="H73" s="38">
        <v>0</v>
      </c>
      <c r="I73" s="37">
        <f t="shared" si="11"/>
        <v>0</v>
      </c>
    </row>
    <row r="74" spans="2:9" s="36" customFormat="1" ht="12" x14ac:dyDescent="0.2">
      <c r="B74" s="47"/>
      <c r="C74" s="48" t="s">
        <v>102</v>
      </c>
      <c r="D74" s="38">
        <v>0</v>
      </c>
      <c r="E74" s="15">
        <v>0</v>
      </c>
      <c r="F74" s="37">
        <f t="shared" ref="F74:F75" si="13">D74+E74</f>
        <v>0</v>
      </c>
      <c r="G74" s="39">
        <v>0</v>
      </c>
      <c r="H74" s="38">
        <v>0</v>
      </c>
      <c r="I74" s="37">
        <f t="shared" si="11"/>
        <v>0</v>
      </c>
    </row>
    <row r="75" spans="2:9" s="36" customFormat="1" ht="12" x14ac:dyDescent="0.2">
      <c r="B75" s="47"/>
      <c r="C75" s="48" t="s">
        <v>103</v>
      </c>
      <c r="D75" s="49">
        <v>5975484</v>
      </c>
      <c r="E75" s="15">
        <v>0</v>
      </c>
      <c r="F75" s="37">
        <f t="shared" si="13"/>
        <v>5975484</v>
      </c>
      <c r="G75" s="39">
        <v>1493871</v>
      </c>
      <c r="H75" s="38">
        <v>1493871</v>
      </c>
      <c r="I75" s="37">
        <f t="shared" si="11"/>
        <v>4481613</v>
      </c>
    </row>
    <row r="76" spans="2:9" s="36" customFormat="1" ht="12" x14ac:dyDescent="0.2">
      <c r="B76" s="80" t="s">
        <v>104</v>
      </c>
      <c r="C76" s="81"/>
      <c r="D76" s="34">
        <f t="shared" ref="D76:I76" si="14">SUM(D77:D83)</f>
        <v>70524671.840000004</v>
      </c>
      <c r="E76" s="33">
        <f t="shared" si="14"/>
        <v>-2240370</v>
      </c>
      <c r="F76" s="34">
        <f t="shared" si="14"/>
        <v>68284301.840000004</v>
      </c>
      <c r="G76" s="35">
        <f t="shared" si="14"/>
        <v>10625809.32</v>
      </c>
      <c r="H76" s="34">
        <f t="shared" si="14"/>
        <v>10625809.32</v>
      </c>
      <c r="I76" s="34">
        <f t="shared" si="14"/>
        <v>57658492.519999988</v>
      </c>
    </row>
    <row r="77" spans="2:9" s="36" customFormat="1" ht="12" x14ac:dyDescent="0.2">
      <c r="B77" s="47"/>
      <c r="C77" s="48" t="s">
        <v>105</v>
      </c>
      <c r="D77" s="49">
        <v>50071534.799999997</v>
      </c>
      <c r="E77" s="15">
        <v>0</v>
      </c>
      <c r="F77" s="37">
        <f t="shared" ref="F77:F83" si="15">D77+E77</f>
        <v>50071534.799999997</v>
      </c>
      <c r="G77" s="39">
        <v>6761217.3899999997</v>
      </c>
      <c r="H77" s="38">
        <v>6761217.3899999997</v>
      </c>
      <c r="I77" s="37">
        <f t="shared" si="11"/>
        <v>43310317.409999996</v>
      </c>
    </row>
    <row r="78" spans="2:9" s="36" customFormat="1" ht="12" x14ac:dyDescent="0.2">
      <c r="B78" s="47"/>
      <c r="C78" s="48" t="s">
        <v>106</v>
      </c>
      <c r="D78" s="49">
        <v>16453013.199999999</v>
      </c>
      <c r="E78" s="15">
        <v>0</v>
      </c>
      <c r="F78" s="37">
        <f t="shared" si="15"/>
        <v>16453013.199999999</v>
      </c>
      <c r="G78" s="39">
        <v>2340133.21</v>
      </c>
      <c r="H78" s="38">
        <v>2340133.21</v>
      </c>
      <c r="I78" s="37">
        <f t="shared" si="11"/>
        <v>14112879.989999998</v>
      </c>
    </row>
    <row r="79" spans="2:9" s="36" customFormat="1" ht="12" x14ac:dyDescent="0.2">
      <c r="B79" s="47"/>
      <c r="C79" s="48" t="s">
        <v>107</v>
      </c>
      <c r="D79" s="38">
        <v>123.84</v>
      </c>
      <c r="E79" s="15">
        <v>0</v>
      </c>
      <c r="F79" s="37">
        <f t="shared" si="15"/>
        <v>123.84</v>
      </c>
      <c r="G79" s="39">
        <v>17.399999999999999</v>
      </c>
      <c r="H79" s="38">
        <v>17.399999999999999</v>
      </c>
      <c r="I79" s="37">
        <f t="shared" si="11"/>
        <v>106.44</v>
      </c>
    </row>
    <row r="80" spans="2:9" s="36" customFormat="1" ht="12" x14ac:dyDescent="0.2">
      <c r="B80" s="47"/>
      <c r="C80" s="48" t="s">
        <v>108</v>
      </c>
      <c r="D80" s="49">
        <v>0</v>
      </c>
      <c r="E80" s="15">
        <v>0</v>
      </c>
      <c r="F80" s="37">
        <f t="shared" si="15"/>
        <v>0</v>
      </c>
      <c r="G80" s="39">
        <v>0</v>
      </c>
      <c r="H80" s="38">
        <v>0</v>
      </c>
      <c r="I80" s="37">
        <f t="shared" si="11"/>
        <v>0</v>
      </c>
    </row>
    <row r="81" spans="2:9" s="36" customFormat="1" ht="12" x14ac:dyDescent="0.2">
      <c r="B81" s="47"/>
      <c r="C81" s="48" t="s">
        <v>109</v>
      </c>
      <c r="D81" s="38">
        <v>0</v>
      </c>
      <c r="E81" s="15">
        <v>0</v>
      </c>
      <c r="F81" s="37">
        <f t="shared" si="15"/>
        <v>0</v>
      </c>
      <c r="G81" s="39">
        <v>0</v>
      </c>
      <c r="H81" s="38">
        <v>0</v>
      </c>
      <c r="I81" s="37">
        <f t="shared" si="11"/>
        <v>0</v>
      </c>
    </row>
    <row r="82" spans="2:9" s="36" customFormat="1" ht="12" x14ac:dyDescent="0.2">
      <c r="B82" s="47"/>
      <c r="C82" s="48" t="s">
        <v>110</v>
      </c>
      <c r="D82" s="38">
        <v>0</v>
      </c>
      <c r="E82" s="15">
        <v>0</v>
      </c>
      <c r="F82" s="37">
        <f t="shared" si="15"/>
        <v>0</v>
      </c>
      <c r="G82" s="39">
        <v>0</v>
      </c>
      <c r="H82" s="38">
        <v>0</v>
      </c>
      <c r="I82" s="37">
        <f t="shared" si="11"/>
        <v>0</v>
      </c>
    </row>
    <row r="83" spans="2:9" s="36" customFormat="1" ht="12" x14ac:dyDescent="0.2">
      <c r="B83" s="47"/>
      <c r="C83" s="48" t="s">
        <v>111</v>
      </c>
      <c r="D83" s="52">
        <v>4000000</v>
      </c>
      <c r="E83" s="53">
        <v>-2240370</v>
      </c>
      <c r="F83" s="40">
        <f t="shared" si="15"/>
        <v>1759630</v>
      </c>
      <c r="G83" s="41">
        <v>1524441.32</v>
      </c>
      <c r="H83" s="42">
        <v>1524441.32</v>
      </c>
      <c r="I83" s="40">
        <f t="shared" si="11"/>
        <v>235188.67999999993</v>
      </c>
    </row>
    <row r="84" spans="2:9" s="46" customFormat="1" x14ac:dyDescent="0.25">
      <c r="B84" s="43"/>
      <c r="C84" s="44" t="s">
        <v>112</v>
      </c>
      <c r="D84" s="45">
        <f t="shared" ref="D84:I84" si="16">D12+D20+D30+D40+D50+D60+D64+D72+D76</f>
        <v>1991341560.9999998</v>
      </c>
      <c r="E84" s="45">
        <f t="shared" si="16"/>
        <v>153430007.38</v>
      </c>
      <c r="F84" s="45">
        <f t="shared" si="16"/>
        <v>2144771568.3799999</v>
      </c>
      <c r="G84" s="45">
        <f t="shared" si="16"/>
        <v>494313766.81999999</v>
      </c>
      <c r="H84" s="45">
        <f t="shared" si="16"/>
        <v>476189028.66000003</v>
      </c>
      <c r="I84" s="45">
        <f t="shared" si="16"/>
        <v>1650457801.5599999</v>
      </c>
    </row>
    <row r="85" spans="2:9" x14ac:dyDescent="0.25">
      <c r="H85" s="17"/>
    </row>
    <row r="65537" spans="4:9" x14ac:dyDescent="0.25">
      <c r="I65537" s="17"/>
    </row>
    <row r="65538" spans="4:9" x14ac:dyDescent="0.25">
      <c r="D65538" s="17"/>
      <c r="E65538" s="17"/>
      <c r="F65538" s="17"/>
      <c r="G65538" s="17"/>
      <c r="H65538" s="17"/>
      <c r="I65538" s="17"/>
    </row>
    <row r="65539" spans="4:9" x14ac:dyDescent="0.25">
      <c r="D65539" s="17"/>
      <c r="E65539" s="17"/>
      <c r="F65539" s="17"/>
      <c r="G65539" s="17"/>
      <c r="H65539" s="17"/>
      <c r="I65539" s="17"/>
    </row>
    <row r="65540" spans="4:9" x14ac:dyDescent="0.25">
      <c r="D65540" s="17"/>
      <c r="E65540" s="17"/>
      <c r="F65540" s="17"/>
      <c r="G65540" s="17"/>
      <c r="H65540" s="17"/>
      <c r="I65540" s="17"/>
    </row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ageMargins left="0.7" right="0.7" top="0.75" bottom="0.75" header="0.3" footer="0.3"/>
  <ignoredErrors>
    <ignoredError sqref="F20:I20 F30:I30 F40 I40 F50:I51 F60:F64 I60 F72:F77 I72:I7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workbookViewId="0">
      <selection activeCell="K4" sqref="K4"/>
    </sheetView>
  </sheetViews>
  <sheetFormatPr baseColWidth="10" defaultColWidth="0" defaultRowHeight="15" x14ac:dyDescent="0.25"/>
  <cols>
    <col min="1" max="1" width="5.140625" customWidth="1"/>
    <col min="2" max="3" width="11.42578125" customWidth="1"/>
    <col min="4" max="4" width="22" customWidth="1"/>
    <col min="5" max="5" width="14.7109375" bestFit="1" customWidth="1"/>
    <col min="6" max="6" width="13.28515625" bestFit="1" customWidth="1"/>
    <col min="7" max="9" width="14.7109375" bestFit="1" customWidth="1"/>
    <col min="10" max="10" width="15.28515625" bestFit="1" customWidth="1"/>
    <col min="11" max="11" width="16.140625" bestFit="1" customWidth="1"/>
  </cols>
  <sheetData>
    <row r="2" spans="2:11" x14ac:dyDescent="0.25">
      <c r="B2" s="1"/>
      <c r="C2" s="2"/>
      <c r="D2" s="2"/>
      <c r="E2" s="2"/>
      <c r="F2" s="2"/>
      <c r="G2" s="2"/>
      <c r="H2" s="2"/>
      <c r="I2" s="2"/>
      <c r="J2" s="3"/>
    </row>
    <row r="3" spans="2:11" x14ac:dyDescent="0.25">
      <c r="B3" s="64" t="s">
        <v>0</v>
      </c>
      <c r="C3" s="65"/>
      <c r="D3" s="65"/>
      <c r="E3" s="65"/>
      <c r="F3" s="65"/>
      <c r="G3" s="65"/>
      <c r="H3" s="65"/>
      <c r="I3" s="65"/>
      <c r="J3" s="66"/>
    </row>
    <row r="4" spans="2:11" x14ac:dyDescent="0.25">
      <c r="B4" s="64" t="s">
        <v>1</v>
      </c>
      <c r="C4" s="65"/>
      <c r="D4" s="65"/>
      <c r="E4" s="65"/>
      <c r="F4" s="65"/>
      <c r="G4" s="65"/>
      <c r="H4" s="65"/>
      <c r="I4" s="65"/>
      <c r="J4" s="66"/>
    </row>
    <row r="5" spans="2:11" x14ac:dyDescent="0.25">
      <c r="B5" s="64" t="s">
        <v>113</v>
      </c>
      <c r="C5" s="65"/>
      <c r="D5" s="65"/>
      <c r="E5" s="65"/>
      <c r="F5" s="65"/>
      <c r="G5" s="65"/>
      <c r="H5" s="65"/>
      <c r="I5" s="65"/>
      <c r="J5" s="66"/>
    </row>
    <row r="6" spans="2:11" x14ac:dyDescent="0.25">
      <c r="B6" s="67" t="s">
        <v>3</v>
      </c>
      <c r="C6" s="68"/>
      <c r="D6" s="68"/>
      <c r="E6" s="68"/>
      <c r="F6" s="68"/>
      <c r="G6" s="68"/>
      <c r="H6" s="68"/>
      <c r="I6" s="68"/>
      <c r="J6" s="69"/>
    </row>
    <row r="7" spans="2:11" x14ac:dyDescent="0.25">
      <c r="B7" s="4"/>
      <c r="C7" s="4"/>
      <c r="D7" s="4"/>
      <c r="E7" s="5"/>
      <c r="F7" s="6"/>
      <c r="G7" s="6"/>
      <c r="H7" s="6"/>
      <c r="I7" s="6"/>
      <c r="J7" s="6"/>
    </row>
    <row r="8" spans="2:11" x14ac:dyDescent="0.25">
      <c r="B8" s="70" t="s">
        <v>4</v>
      </c>
      <c r="C8" s="71"/>
      <c r="D8" s="71"/>
      <c r="E8" s="76" t="s">
        <v>5</v>
      </c>
      <c r="F8" s="77"/>
      <c r="G8" s="77"/>
      <c r="H8" s="77"/>
      <c r="I8" s="78"/>
      <c r="J8" s="79" t="s">
        <v>6</v>
      </c>
    </row>
    <row r="9" spans="2:11" ht="24.75" x14ac:dyDescent="0.25">
      <c r="B9" s="72"/>
      <c r="C9" s="73"/>
      <c r="D9" s="73"/>
      <c r="E9" s="7" t="s">
        <v>7</v>
      </c>
      <c r="F9" s="8" t="s">
        <v>8</v>
      </c>
      <c r="G9" s="7" t="s">
        <v>9</v>
      </c>
      <c r="H9" s="7" t="s">
        <v>10</v>
      </c>
      <c r="I9" s="7" t="s">
        <v>11</v>
      </c>
      <c r="J9" s="79"/>
    </row>
    <row r="10" spans="2:11" x14ac:dyDescent="0.25">
      <c r="B10" s="74"/>
      <c r="C10" s="75"/>
      <c r="D10" s="75"/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</row>
    <row r="11" spans="2:11" x14ac:dyDescent="0.25">
      <c r="B11" s="10"/>
      <c r="C11" s="11"/>
      <c r="D11" s="12"/>
      <c r="E11" s="13"/>
      <c r="F11" s="14"/>
      <c r="G11" s="14"/>
      <c r="H11" s="14"/>
      <c r="I11" s="14"/>
      <c r="J11" s="14"/>
    </row>
    <row r="12" spans="2:11" x14ac:dyDescent="0.25">
      <c r="B12" s="58" t="s">
        <v>18</v>
      </c>
      <c r="C12" s="59"/>
      <c r="D12" s="60"/>
      <c r="E12" s="15">
        <v>445106617</v>
      </c>
      <c r="F12" s="15">
        <v>24029467.760000002</v>
      </c>
      <c r="G12" s="16">
        <f>+E12+F12</f>
        <v>469136084.75999999</v>
      </c>
      <c r="H12" s="15">
        <v>354749388.94</v>
      </c>
      <c r="I12" s="15">
        <v>354749388.94</v>
      </c>
      <c r="J12" s="16">
        <f t="shared" ref="J12:J23" si="0">+I12-E12</f>
        <v>-90357228.060000002</v>
      </c>
      <c r="K12" s="17"/>
    </row>
    <row r="13" spans="2:11" x14ac:dyDescent="0.25">
      <c r="B13" s="58" t="s">
        <v>19</v>
      </c>
      <c r="C13" s="59"/>
      <c r="D13" s="60"/>
      <c r="E13" s="15">
        <v>0</v>
      </c>
      <c r="F13" s="15">
        <v>0</v>
      </c>
      <c r="G13" s="16">
        <f t="shared" ref="G13:G23" si="1">+E13+F13</f>
        <v>0</v>
      </c>
      <c r="H13" s="15">
        <v>0</v>
      </c>
      <c r="I13" s="15">
        <v>0</v>
      </c>
      <c r="J13" s="16">
        <f t="shared" si="0"/>
        <v>0</v>
      </c>
      <c r="K13" s="17"/>
    </row>
    <row r="14" spans="2:11" x14ac:dyDescent="0.25">
      <c r="B14" s="58" t="s">
        <v>20</v>
      </c>
      <c r="C14" s="59"/>
      <c r="D14" s="60"/>
      <c r="E14" s="15">
        <v>0</v>
      </c>
      <c r="F14" s="15">
        <v>0</v>
      </c>
      <c r="G14" s="16">
        <f t="shared" si="1"/>
        <v>0</v>
      </c>
      <c r="H14" s="15">
        <v>9250000</v>
      </c>
      <c r="I14" s="15">
        <v>9250000</v>
      </c>
      <c r="J14" s="16">
        <f t="shared" si="0"/>
        <v>9250000</v>
      </c>
      <c r="K14" s="17"/>
    </row>
    <row r="15" spans="2:11" x14ac:dyDescent="0.25">
      <c r="B15" s="58" t="s">
        <v>21</v>
      </c>
      <c r="C15" s="59"/>
      <c r="D15" s="60"/>
      <c r="E15" s="15">
        <v>91138583</v>
      </c>
      <c r="F15" s="15">
        <v>7000000</v>
      </c>
      <c r="G15" s="16">
        <f t="shared" si="1"/>
        <v>98138583</v>
      </c>
      <c r="H15" s="15">
        <v>59054279.539999999</v>
      </c>
      <c r="I15" s="15">
        <v>59054279.539999999</v>
      </c>
      <c r="J15" s="16">
        <f t="shared" si="0"/>
        <v>-32084303.460000001</v>
      </c>
      <c r="K15" s="17"/>
    </row>
    <row r="16" spans="2:11" x14ac:dyDescent="0.25">
      <c r="B16" s="58" t="s">
        <v>22</v>
      </c>
      <c r="C16" s="59"/>
      <c r="D16" s="60"/>
      <c r="E16" s="15">
        <v>17150697</v>
      </c>
      <c r="F16" s="15">
        <v>0</v>
      </c>
      <c r="G16" s="16">
        <f t="shared" si="1"/>
        <v>17150697</v>
      </c>
      <c r="H16" s="15">
        <v>11599407.84</v>
      </c>
      <c r="I16" s="15">
        <v>11599407.84</v>
      </c>
      <c r="J16" s="16">
        <f t="shared" si="0"/>
        <v>-5551289.1600000001</v>
      </c>
      <c r="K16" s="17"/>
    </row>
    <row r="17" spans="2:11" x14ac:dyDescent="0.25">
      <c r="B17" s="58" t="s">
        <v>23</v>
      </c>
      <c r="C17" s="59"/>
      <c r="D17" s="60"/>
      <c r="E17" s="15">
        <v>70822618</v>
      </c>
      <c r="F17" s="15">
        <v>0</v>
      </c>
      <c r="G17" s="16">
        <f t="shared" si="1"/>
        <v>70822618</v>
      </c>
      <c r="H17" s="15">
        <v>48460731.75</v>
      </c>
      <c r="I17" s="15">
        <v>48460731.75</v>
      </c>
      <c r="J17" s="16">
        <f t="shared" si="0"/>
        <v>-22361886.25</v>
      </c>
      <c r="K17" s="17"/>
    </row>
    <row r="18" spans="2:11" x14ac:dyDescent="0.25">
      <c r="B18" s="58" t="s">
        <v>24</v>
      </c>
      <c r="C18" s="59"/>
      <c r="D18" s="60"/>
      <c r="E18" s="15">
        <v>0</v>
      </c>
      <c r="F18" s="15">
        <v>0</v>
      </c>
      <c r="G18" s="16">
        <f t="shared" si="1"/>
        <v>0</v>
      </c>
      <c r="H18" s="15">
        <v>0</v>
      </c>
      <c r="I18" s="15">
        <v>0</v>
      </c>
      <c r="J18" s="16">
        <f t="shared" si="0"/>
        <v>0</v>
      </c>
      <c r="K18" s="17"/>
    </row>
    <row r="19" spans="2:11" x14ac:dyDescent="0.25">
      <c r="B19" s="58" t="s">
        <v>25</v>
      </c>
      <c r="C19" s="59"/>
      <c r="D19" s="60"/>
      <c r="E19" s="15">
        <v>853293538</v>
      </c>
      <c r="F19" s="15">
        <v>16140258</v>
      </c>
      <c r="G19" s="16">
        <f t="shared" si="1"/>
        <v>869433796</v>
      </c>
      <c r="H19" s="15">
        <v>453687929.50999999</v>
      </c>
      <c r="I19" s="15">
        <v>453687929.50999999</v>
      </c>
      <c r="J19" s="16">
        <f t="shared" si="0"/>
        <v>-399605608.49000001</v>
      </c>
      <c r="K19" s="17"/>
    </row>
    <row r="20" spans="2:11" ht="22.5" customHeight="1" x14ac:dyDescent="0.25">
      <c r="B20" s="58" t="s">
        <v>26</v>
      </c>
      <c r="C20" s="59"/>
      <c r="D20" s="60"/>
      <c r="E20" s="15">
        <v>153657319</v>
      </c>
      <c r="F20" s="15">
        <v>45483997.700000003</v>
      </c>
      <c r="G20" s="16">
        <f t="shared" si="1"/>
        <v>199141316.69999999</v>
      </c>
      <c r="H20" s="15">
        <v>135451186.36000001</v>
      </c>
      <c r="I20" s="15">
        <v>135451186.36000001</v>
      </c>
      <c r="J20" s="16">
        <f>+I20-E20</f>
        <v>-18206132.639999986</v>
      </c>
      <c r="K20" s="17"/>
    </row>
    <row r="21" spans="2:11" x14ac:dyDescent="0.25">
      <c r="B21" s="58" t="s">
        <v>27</v>
      </c>
      <c r="C21" s="59"/>
      <c r="D21" s="60"/>
      <c r="E21" s="15">
        <v>125136689</v>
      </c>
      <c r="F21" s="15">
        <v>0</v>
      </c>
      <c r="G21" s="16">
        <f t="shared" si="1"/>
        <v>125136689</v>
      </c>
      <c r="H21" s="15">
        <v>0</v>
      </c>
      <c r="I21" s="15">
        <v>0</v>
      </c>
      <c r="J21" s="16">
        <f t="shared" si="0"/>
        <v>-125136689</v>
      </c>
      <c r="K21" s="17"/>
    </row>
    <row r="22" spans="2:11" x14ac:dyDescent="0.25">
      <c r="B22" s="61" t="s">
        <v>28</v>
      </c>
      <c r="C22" s="62"/>
      <c r="D22" s="63"/>
      <c r="E22" s="18">
        <f t="shared" ref="E22" si="2">SUM(E12:E21)</f>
        <v>1756306061</v>
      </c>
      <c r="F22" s="18">
        <f>SUM(F12:F21)</f>
        <v>92653723.460000008</v>
      </c>
      <c r="G22" s="18">
        <f>SUM(G12:G21)</f>
        <v>1848959784.46</v>
      </c>
      <c r="H22" s="18">
        <f>SUM(H12:H21)</f>
        <v>1072252923.9399999</v>
      </c>
      <c r="I22" s="18">
        <f>SUM(I12:I21)</f>
        <v>1072252923.9399999</v>
      </c>
      <c r="J22" s="18">
        <f t="shared" si="0"/>
        <v>-684053137.06000006</v>
      </c>
      <c r="K22" s="17"/>
    </row>
    <row r="23" spans="2:11" x14ac:dyDescent="0.25">
      <c r="B23" s="19" t="s">
        <v>29</v>
      </c>
      <c r="C23" s="20"/>
      <c r="D23" s="21"/>
      <c r="E23" s="22">
        <v>0</v>
      </c>
      <c r="F23" s="23">
        <v>0</v>
      </c>
      <c r="G23" s="24">
        <f t="shared" si="1"/>
        <v>0</v>
      </c>
      <c r="H23" s="22">
        <v>823479.52</v>
      </c>
      <c r="I23" s="22">
        <v>823479.52</v>
      </c>
      <c r="J23" s="24">
        <f t="shared" si="0"/>
        <v>823479.52</v>
      </c>
      <c r="K23" s="17"/>
    </row>
    <row r="24" spans="2:11" x14ac:dyDescent="0.25">
      <c r="B24" s="25"/>
      <c r="C24" s="26"/>
      <c r="D24" s="27" t="s">
        <v>30</v>
      </c>
      <c r="E24" s="18">
        <f>+E23+E22</f>
        <v>1756306061</v>
      </c>
      <c r="F24" s="18">
        <f>+F23+F22</f>
        <v>92653723.460000008</v>
      </c>
      <c r="G24" s="18">
        <f>+G23+G22</f>
        <v>1848959784.46</v>
      </c>
      <c r="H24" s="18">
        <f>+H23+H22</f>
        <v>1073076403.4599999</v>
      </c>
      <c r="I24" s="18">
        <f>+I23+I22</f>
        <v>1073076403.4599999</v>
      </c>
      <c r="J24" s="54">
        <f>+J22+J23</f>
        <v>-683229657.54000008</v>
      </c>
      <c r="K24" s="17"/>
    </row>
    <row r="25" spans="2:11" x14ac:dyDescent="0.25">
      <c r="B25" s="28"/>
      <c r="C25" s="29"/>
      <c r="D25" s="29"/>
      <c r="E25" s="30"/>
      <c r="F25" s="30"/>
      <c r="G25" s="30"/>
      <c r="H25" s="56" t="s">
        <v>31</v>
      </c>
      <c r="I25" s="57"/>
      <c r="J25" s="55"/>
      <c r="K25" s="17"/>
    </row>
    <row r="26" spans="2:11" x14ac:dyDescent="0.25">
      <c r="I26" s="17"/>
    </row>
    <row r="27" spans="2:11" x14ac:dyDescent="0.25">
      <c r="J27" s="17"/>
    </row>
    <row r="28" spans="2:11" x14ac:dyDescent="0.25">
      <c r="H28" s="17"/>
      <c r="I28" s="17"/>
      <c r="J28" s="17"/>
    </row>
    <row r="29" spans="2:11" x14ac:dyDescent="0.25">
      <c r="F29" s="17"/>
      <c r="G29" s="17"/>
      <c r="J29" s="17"/>
    </row>
    <row r="30" spans="2:11" x14ac:dyDescent="0.25">
      <c r="G30" s="17"/>
      <c r="J30" s="17"/>
    </row>
    <row r="31" spans="2:11" x14ac:dyDescent="0.25">
      <c r="F31" s="17"/>
      <c r="J31" s="17"/>
    </row>
    <row r="32" spans="2:11" x14ac:dyDescent="0.25">
      <c r="J32" s="17"/>
    </row>
    <row r="33" spans="10:10" x14ac:dyDescent="0.25">
      <c r="J33" s="17"/>
    </row>
    <row r="34" spans="10:10" x14ac:dyDescent="0.25">
      <c r="J34" s="17"/>
    </row>
    <row r="35" spans="10:10" x14ac:dyDescent="0.25">
      <c r="J35" s="17"/>
    </row>
    <row r="36" spans="10:10" x14ac:dyDescent="0.25">
      <c r="J36" s="17"/>
    </row>
    <row r="37" spans="10:10" x14ac:dyDescent="0.25">
      <c r="J37" s="17"/>
    </row>
    <row r="38" spans="10:10" x14ac:dyDescent="0.25">
      <c r="J38" s="17"/>
    </row>
    <row r="39" spans="10:10" x14ac:dyDescent="0.25">
      <c r="J39" s="17"/>
    </row>
    <row r="40" spans="10:10" x14ac:dyDescent="0.25">
      <c r="J40" s="17"/>
    </row>
  </sheetData>
  <mergeCells count="20"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:J3"/>
    <mergeCell ref="B4:J4"/>
    <mergeCell ref="B5:J5"/>
    <mergeCell ref="B6:J6"/>
    <mergeCell ref="B8:D10"/>
    <mergeCell ref="E8:I8"/>
    <mergeCell ref="J8:J9"/>
  </mergeCells>
  <pageMargins left="0.7" right="0.7" top="0.75" bottom="0.75" header="0.3" footer="0.3"/>
  <ignoredErrors>
    <ignoredError sqref="E9:I1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40"/>
  <sheetViews>
    <sheetView workbookViewId="0">
      <selection activeCell="H2" sqref="H2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47.28515625" customWidth="1"/>
    <col min="4" max="4" width="14.7109375" bestFit="1" customWidth="1"/>
    <col min="5" max="5" width="13.5703125" bestFit="1" customWidth="1"/>
    <col min="6" max="6" width="14.7109375" bestFit="1" customWidth="1"/>
    <col min="7" max="8" width="13.28515625" bestFit="1" customWidth="1"/>
    <col min="9" max="9" width="14.7109375" bestFit="1" customWidth="1"/>
    <col min="10" max="10" width="2.7109375" customWidth="1"/>
    <col min="11" max="11" width="11.42578125" hidden="1" customWidth="1"/>
  </cols>
  <sheetData>
    <row r="3" spans="2:9" x14ac:dyDescent="0.25">
      <c r="B3" s="85" t="s">
        <v>0</v>
      </c>
      <c r="C3" s="85"/>
      <c r="D3" s="85"/>
      <c r="E3" s="85"/>
      <c r="F3" s="85"/>
      <c r="G3" s="85"/>
      <c r="H3" s="85"/>
      <c r="I3" s="85"/>
    </row>
    <row r="4" spans="2:9" x14ac:dyDescent="0.25">
      <c r="B4" s="85" t="s">
        <v>32</v>
      </c>
      <c r="C4" s="85"/>
      <c r="D4" s="85"/>
      <c r="E4" s="85"/>
      <c r="F4" s="85"/>
      <c r="G4" s="85"/>
      <c r="H4" s="85"/>
      <c r="I4" s="85"/>
    </row>
    <row r="5" spans="2:9" x14ac:dyDescent="0.25">
      <c r="B5" s="85" t="s">
        <v>33</v>
      </c>
      <c r="C5" s="85"/>
      <c r="D5" s="85"/>
      <c r="E5" s="85"/>
      <c r="F5" s="85"/>
      <c r="G5" s="85"/>
      <c r="H5" s="85"/>
      <c r="I5" s="85"/>
    </row>
    <row r="6" spans="2:9" x14ac:dyDescent="0.25">
      <c r="B6" s="85" t="s">
        <v>113</v>
      </c>
      <c r="C6" s="85"/>
      <c r="D6" s="85"/>
      <c r="E6" s="85"/>
      <c r="F6" s="85"/>
      <c r="G6" s="85"/>
      <c r="H6" s="85"/>
      <c r="I6" s="85"/>
    </row>
    <row r="7" spans="2:9" x14ac:dyDescent="0.25">
      <c r="B7" s="85" t="s">
        <v>3</v>
      </c>
      <c r="C7" s="85"/>
      <c r="D7" s="85"/>
      <c r="E7" s="85"/>
      <c r="F7" s="85"/>
      <c r="G7" s="85"/>
      <c r="H7" s="85"/>
      <c r="I7" s="85"/>
    </row>
    <row r="8" spans="2:9" x14ac:dyDescent="0.25">
      <c r="B8" s="31"/>
      <c r="C8" s="31"/>
      <c r="D8" s="31"/>
      <c r="E8" s="31"/>
      <c r="F8" s="31"/>
      <c r="G8" s="31"/>
      <c r="H8" s="31"/>
      <c r="I8" s="31"/>
    </row>
    <row r="9" spans="2:9" x14ac:dyDescent="0.25">
      <c r="B9" s="70" t="s">
        <v>34</v>
      </c>
      <c r="C9" s="82"/>
      <c r="D9" s="76" t="s">
        <v>35</v>
      </c>
      <c r="E9" s="77"/>
      <c r="F9" s="77"/>
      <c r="G9" s="77"/>
      <c r="H9" s="78"/>
      <c r="I9" s="79" t="s">
        <v>36</v>
      </c>
    </row>
    <row r="10" spans="2:9" ht="24.75" x14ac:dyDescent="0.25">
      <c r="B10" s="72"/>
      <c r="C10" s="83"/>
      <c r="D10" s="7" t="s">
        <v>37</v>
      </c>
      <c r="E10" s="8" t="s">
        <v>38</v>
      </c>
      <c r="F10" s="7" t="s">
        <v>9</v>
      </c>
      <c r="G10" s="7" t="s">
        <v>10</v>
      </c>
      <c r="H10" s="7" t="s">
        <v>39</v>
      </c>
      <c r="I10" s="79"/>
    </row>
    <row r="11" spans="2:9" x14ac:dyDescent="0.25">
      <c r="B11" s="74"/>
      <c r="C11" s="84"/>
      <c r="D11" s="9">
        <v>1</v>
      </c>
      <c r="E11" s="9">
        <v>2</v>
      </c>
      <c r="F11" s="9" t="s">
        <v>40</v>
      </c>
      <c r="G11" s="9">
        <v>4</v>
      </c>
      <c r="H11" s="9">
        <v>5</v>
      </c>
      <c r="I11" s="9" t="s">
        <v>41</v>
      </c>
    </row>
    <row r="12" spans="2:9" s="36" customFormat="1" ht="12" x14ac:dyDescent="0.2">
      <c r="B12" s="80" t="s">
        <v>42</v>
      </c>
      <c r="C12" s="81"/>
      <c r="D12" s="32">
        <f t="shared" ref="D12:I12" si="0">SUM(D13:D19)</f>
        <v>683797976</v>
      </c>
      <c r="E12" s="33">
        <f t="shared" si="0"/>
        <v>10228810.35</v>
      </c>
      <c r="F12" s="34">
        <f t="shared" si="0"/>
        <v>694026786.35000002</v>
      </c>
      <c r="G12" s="35">
        <f t="shared" si="0"/>
        <v>318961662.53999996</v>
      </c>
      <c r="H12" s="32">
        <f t="shared" si="0"/>
        <v>307108051.48000002</v>
      </c>
      <c r="I12" s="34">
        <f t="shared" si="0"/>
        <v>375065123.80999994</v>
      </c>
    </row>
    <row r="13" spans="2:9" s="36" customFormat="1" ht="12" x14ac:dyDescent="0.2">
      <c r="B13" s="47"/>
      <c r="C13" s="48" t="s">
        <v>43</v>
      </c>
      <c r="D13" s="49">
        <v>407132987</v>
      </c>
      <c r="E13" s="50">
        <v>1991062.2</v>
      </c>
      <c r="F13" s="37">
        <f t="shared" ref="F13:F19" si="1">D13+E13</f>
        <v>409124049.19999999</v>
      </c>
      <c r="G13" s="51">
        <v>200530476.09999999</v>
      </c>
      <c r="H13" s="49">
        <v>197435216.58000001</v>
      </c>
      <c r="I13" s="37">
        <f t="shared" ref="I13:I63" si="2">+F13-G13</f>
        <v>208593573.09999999</v>
      </c>
    </row>
    <row r="14" spans="2:9" s="36" customFormat="1" ht="12" x14ac:dyDescent="0.2">
      <c r="B14" s="47"/>
      <c r="C14" s="48" t="s">
        <v>44</v>
      </c>
      <c r="D14" s="38">
        <v>0</v>
      </c>
      <c r="E14" s="50">
        <v>0</v>
      </c>
      <c r="F14" s="37">
        <f t="shared" si="1"/>
        <v>0</v>
      </c>
      <c r="G14" s="39">
        <v>0</v>
      </c>
      <c r="H14" s="38">
        <v>0</v>
      </c>
      <c r="I14" s="37">
        <f t="shared" si="2"/>
        <v>0</v>
      </c>
    </row>
    <row r="15" spans="2:9" s="36" customFormat="1" ht="12" x14ac:dyDescent="0.2">
      <c r="B15" s="47"/>
      <c r="C15" s="48" t="s">
        <v>45</v>
      </c>
      <c r="D15" s="49">
        <v>75523012</v>
      </c>
      <c r="E15" s="50">
        <v>-179486.2</v>
      </c>
      <c r="F15" s="37">
        <f t="shared" si="1"/>
        <v>75343525.799999997</v>
      </c>
      <c r="G15" s="51">
        <v>9053443.6899999995</v>
      </c>
      <c r="H15" s="49">
        <v>9053443.6899999995</v>
      </c>
      <c r="I15" s="37">
        <f t="shared" si="2"/>
        <v>66290082.109999999</v>
      </c>
    </row>
    <row r="16" spans="2:9" s="36" customFormat="1" ht="12" x14ac:dyDescent="0.2">
      <c r="B16" s="47"/>
      <c r="C16" s="48" t="s">
        <v>46</v>
      </c>
      <c r="D16" s="49">
        <v>14380606</v>
      </c>
      <c r="E16" s="50">
        <v>0</v>
      </c>
      <c r="F16" s="37">
        <f t="shared" si="1"/>
        <v>14380606</v>
      </c>
      <c r="G16" s="39">
        <v>6865926.8499999996</v>
      </c>
      <c r="H16" s="38">
        <v>6865926.8499999996</v>
      </c>
      <c r="I16" s="37">
        <f t="shared" si="2"/>
        <v>7514679.1500000004</v>
      </c>
    </row>
    <row r="17" spans="2:9" s="36" customFormat="1" ht="12" x14ac:dyDescent="0.2">
      <c r="B17" s="47"/>
      <c r="C17" s="48" t="s">
        <v>47</v>
      </c>
      <c r="D17" s="49">
        <v>174761847</v>
      </c>
      <c r="E17" s="50">
        <v>8417234.3499999996</v>
      </c>
      <c r="F17" s="37">
        <f t="shared" si="1"/>
        <v>183179081.34999999</v>
      </c>
      <c r="G17" s="39">
        <v>97459481.900000006</v>
      </c>
      <c r="H17" s="38">
        <v>88701130.359999999</v>
      </c>
      <c r="I17" s="37">
        <f t="shared" si="2"/>
        <v>85719599.449999988</v>
      </c>
    </row>
    <row r="18" spans="2:9" s="36" customFormat="1" ht="12" x14ac:dyDescent="0.2">
      <c r="B18" s="47"/>
      <c r="C18" s="48" t="s">
        <v>48</v>
      </c>
      <c r="D18" s="38">
        <v>0</v>
      </c>
      <c r="E18" s="15">
        <v>0</v>
      </c>
      <c r="F18" s="37">
        <f t="shared" si="1"/>
        <v>0</v>
      </c>
      <c r="G18" s="39">
        <v>0</v>
      </c>
      <c r="H18" s="38">
        <v>0</v>
      </c>
      <c r="I18" s="37">
        <f t="shared" si="2"/>
        <v>0</v>
      </c>
    </row>
    <row r="19" spans="2:9" s="36" customFormat="1" ht="12" x14ac:dyDescent="0.2">
      <c r="B19" s="47"/>
      <c r="C19" s="48" t="s">
        <v>49</v>
      </c>
      <c r="D19" s="49">
        <v>11999524</v>
      </c>
      <c r="E19" s="15">
        <v>0</v>
      </c>
      <c r="F19" s="37">
        <f t="shared" si="1"/>
        <v>11999524</v>
      </c>
      <c r="G19" s="39">
        <v>5052334</v>
      </c>
      <c r="H19" s="38">
        <v>5052334</v>
      </c>
      <c r="I19" s="37">
        <f t="shared" si="2"/>
        <v>6947190</v>
      </c>
    </row>
    <row r="20" spans="2:9" s="36" customFormat="1" ht="12" x14ac:dyDescent="0.2">
      <c r="B20" s="80" t="s">
        <v>50</v>
      </c>
      <c r="C20" s="81"/>
      <c r="D20" s="34">
        <f t="shared" ref="D20:I20" si="3">SUM(D21:D29)</f>
        <v>145920796.16</v>
      </c>
      <c r="E20" s="33">
        <f t="shared" si="3"/>
        <v>5778520.4000000004</v>
      </c>
      <c r="F20" s="34">
        <f t="shared" si="3"/>
        <v>151699316.56</v>
      </c>
      <c r="G20" s="35">
        <f t="shared" si="3"/>
        <v>76178435.780000016</v>
      </c>
      <c r="H20" s="34">
        <f t="shared" si="3"/>
        <v>67227075.820000008</v>
      </c>
      <c r="I20" s="34">
        <f t="shared" si="3"/>
        <v>75520880.779999986</v>
      </c>
    </row>
    <row r="21" spans="2:9" s="36" customFormat="1" ht="24" x14ac:dyDescent="0.2">
      <c r="B21" s="47"/>
      <c r="C21" s="48" t="s">
        <v>51</v>
      </c>
      <c r="D21" s="49">
        <v>6755748.1600000001</v>
      </c>
      <c r="E21" s="15">
        <v>55656</v>
      </c>
      <c r="F21" s="37">
        <f t="shared" ref="F21:F63" si="4">D21+E21</f>
        <v>6811404.1600000001</v>
      </c>
      <c r="G21" s="39">
        <v>3196975.79</v>
      </c>
      <c r="H21" s="38">
        <v>2859500.55</v>
      </c>
      <c r="I21" s="37">
        <f t="shared" si="2"/>
        <v>3614428.37</v>
      </c>
    </row>
    <row r="22" spans="2:9" s="36" customFormat="1" ht="12" x14ac:dyDescent="0.2">
      <c r="B22" s="47"/>
      <c r="C22" s="48" t="s">
        <v>52</v>
      </c>
      <c r="D22" s="49">
        <v>575235</v>
      </c>
      <c r="E22" s="15">
        <v>0</v>
      </c>
      <c r="F22" s="37">
        <f t="shared" si="4"/>
        <v>575235</v>
      </c>
      <c r="G22" s="39">
        <v>255894.11</v>
      </c>
      <c r="H22" s="38">
        <v>252613.63</v>
      </c>
      <c r="I22" s="37">
        <f t="shared" si="2"/>
        <v>319340.89</v>
      </c>
    </row>
    <row r="23" spans="2:9" s="36" customFormat="1" ht="24" x14ac:dyDescent="0.2">
      <c r="B23" s="47"/>
      <c r="C23" s="48" t="s">
        <v>53</v>
      </c>
      <c r="D23" s="38">
        <v>0</v>
      </c>
      <c r="E23" s="50">
        <v>0</v>
      </c>
      <c r="F23" s="37">
        <f t="shared" si="4"/>
        <v>0</v>
      </c>
      <c r="G23" s="39">
        <v>0</v>
      </c>
      <c r="H23" s="38">
        <v>0</v>
      </c>
      <c r="I23" s="37">
        <f t="shared" si="2"/>
        <v>0</v>
      </c>
    </row>
    <row r="24" spans="2:9" s="36" customFormat="1" ht="12" x14ac:dyDescent="0.2">
      <c r="B24" s="47"/>
      <c r="C24" s="48" t="s">
        <v>54</v>
      </c>
      <c r="D24" s="49">
        <v>33973499</v>
      </c>
      <c r="E24" s="50">
        <v>282227.20000000001</v>
      </c>
      <c r="F24" s="37">
        <f t="shared" si="4"/>
        <v>34255726.200000003</v>
      </c>
      <c r="G24" s="39">
        <v>15820635.779999999</v>
      </c>
      <c r="H24" s="38">
        <v>15189815.949999999</v>
      </c>
      <c r="I24" s="37">
        <f t="shared" si="2"/>
        <v>18435090.420000002</v>
      </c>
    </row>
    <row r="25" spans="2:9" s="36" customFormat="1" ht="12" x14ac:dyDescent="0.2">
      <c r="B25" s="47"/>
      <c r="C25" s="48" t="s">
        <v>55</v>
      </c>
      <c r="D25" s="49">
        <v>75600</v>
      </c>
      <c r="E25" s="50">
        <v>0</v>
      </c>
      <c r="F25" s="37">
        <f t="shared" si="4"/>
        <v>75600</v>
      </c>
      <c r="G25" s="39">
        <v>18061.71</v>
      </c>
      <c r="H25" s="38">
        <v>18061.71</v>
      </c>
      <c r="I25" s="37">
        <f t="shared" si="2"/>
        <v>57538.29</v>
      </c>
    </row>
    <row r="26" spans="2:9" s="36" customFormat="1" ht="12" x14ac:dyDescent="0.2">
      <c r="B26" s="47"/>
      <c r="C26" s="48" t="s">
        <v>56</v>
      </c>
      <c r="D26" s="49">
        <v>80368543</v>
      </c>
      <c r="E26" s="50">
        <v>2240370</v>
      </c>
      <c r="F26" s="37">
        <f t="shared" si="4"/>
        <v>82608913</v>
      </c>
      <c r="G26" s="39">
        <v>44399998.810000002</v>
      </c>
      <c r="H26" s="38">
        <v>37013275.109999999</v>
      </c>
      <c r="I26" s="37">
        <f t="shared" si="2"/>
        <v>38208914.189999998</v>
      </c>
    </row>
    <row r="27" spans="2:9" s="36" customFormat="1" ht="24" x14ac:dyDescent="0.2">
      <c r="B27" s="47"/>
      <c r="C27" s="48" t="s">
        <v>57</v>
      </c>
      <c r="D27" s="49">
        <v>9441044</v>
      </c>
      <c r="E27" s="50">
        <v>6163270.7000000002</v>
      </c>
      <c r="F27" s="37">
        <f t="shared" si="4"/>
        <v>15604314.699999999</v>
      </c>
      <c r="G27" s="39">
        <v>8287826.54</v>
      </c>
      <c r="H27" s="38">
        <v>8048359.8399999999</v>
      </c>
      <c r="I27" s="37">
        <f t="shared" si="2"/>
        <v>7316488.1599999992</v>
      </c>
    </row>
    <row r="28" spans="2:9" s="36" customFormat="1" ht="12" x14ac:dyDescent="0.2">
      <c r="B28" s="47"/>
      <c r="C28" s="48" t="s">
        <v>58</v>
      </c>
      <c r="D28" s="38">
        <v>0</v>
      </c>
      <c r="E28" s="50">
        <v>2520160</v>
      </c>
      <c r="F28" s="37">
        <f t="shared" si="4"/>
        <v>2520160</v>
      </c>
      <c r="G28" s="39">
        <v>0</v>
      </c>
      <c r="H28" s="38">
        <v>0</v>
      </c>
      <c r="I28" s="37">
        <f t="shared" si="2"/>
        <v>2520160</v>
      </c>
    </row>
    <row r="29" spans="2:9" s="36" customFormat="1" ht="12" x14ac:dyDescent="0.2">
      <c r="B29" s="47"/>
      <c r="C29" s="48" t="s">
        <v>59</v>
      </c>
      <c r="D29" s="49">
        <v>14731127</v>
      </c>
      <c r="E29" s="15">
        <v>-5483163.5</v>
      </c>
      <c r="F29" s="37">
        <f t="shared" si="4"/>
        <v>9247963.5</v>
      </c>
      <c r="G29" s="50">
        <v>4199043.04</v>
      </c>
      <c r="H29" s="49">
        <v>3845449.03</v>
      </c>
      <c r="I29" s="37">
        <f t="shared" si="2"/>
        <v>5048920.46</v>
      </c>
    </row>
    <row r="30" spans="2:9" s="36" customFormat="1" ht="12" x14ac:dyDescent="0.2">
      <c r="B30" s="80" t="s">
        <v>60</v>
      </c>
      <c r="C30" s="81"/>
      <c r="D30" s="34">
        <f t="shared" ref="D30:I30" si="5">SUM(D31:D39)</f>
        <v>377019644</v>
      </c>
      <c r="E30" s="33">
        <f t="shared" si="5"/>
        <v>27394572.269999996</v>
      </c>
      <c r="F30" s="34">
        <f t="shared" si="5"/>
        <v>404414216.26999998</v>
      </c>
      <c r="G30" s="35">
        <f t="shared" si="5"/>
        <v>198542219.23000002</v>
      </c>
      <c r="H30" s="34">
        <f t="shared" si="5"/>
        <v>196830556.27000001</v>
      </c>
      <c r="I30" s="34">
        <f t="shared" si="5"/>
        <v>205871997.03999999</v>
      </c>
    </row>
    <row r="31" spans="2:9" s="36" customFormat="1" ht="12" x14ac:dyDescent="0.2">
      <c r="B31" s="47"/>
      <c r="C31" s="48" t="s">
        <v>61</v>
      </c>
      <c r="D31" s="49">
        <v>90636760</v>
      </c>
      <c r="E31" s="15">
        <v>336400</v>
      </c>
      <c r="F31" s="37">
        <f t="shared" si="4"/>
        <v>90973160</v>
      </c>
      <c r="G31" s="39">
        <v>50296124.880000003</v>
      </c>
      <c r="H31" s="38">
        <v>50277893.840000004</v>
      </c>
      <c r="I31" s="37">
        <f t="shared" si="2"/>
        <v>40677035.119999997</v>
      </c>
    </row>
    <row r="32" spans="2:9" s="36" customFormat="1" ht="12" x14ac:dyDescent="0.2">
      <c r="B32" s="47"/>
      <c r="C32" s="48" t="s">
        <v>62</v>
      </c>
      <c r="D32" s="49">
        <v>19338770</v>
      </c>
      <c r="E32" s="15">
        <v>7918364.5199999996</v>
      </c>
      <c r="F32" s="37">
        <f t="shared" si="4"/>
        <v>27257134.52</v>
      </c>
      <c r="G32" s="39">
        <v>18090479.57</v>
      </c>
      <c r="H32" s="38">
        <v>18090479.57</v>
      </c>
      <c r="I32" s="37">
        <f t="shared" si="2"/>
        <v>9166654.9499999993</v>
      </c>
    </row>
    <row r="33" spans="2:9" s="36" customFormat="1" ht="24" x14ac:dyDescent="0.2">
      <c r="B33" s="47"/>
      <c r="C33" s="48" t="s">
        <v>63</v>
      </c>
      <c r="D33" s="49">
        <v>23525969</v>
      </c>
      <c r="E33" s="50">
        <v>11965941.6</v>
      </c>
      <c r="F33" s="37">
        <f t="shared" si="4"/>
        <v>35491910.600000001</v>
      </c>
      <c r="G33" s="39">
        <v>14336031.789999999</v>
      </c>
      <c r="H33" s="38">
        <v>13276727.98</v>
      </c>
      <c r="I33" s="37">
        <f t="shared" si="2"/>
        <v>21155878.810000002</v>
      </c>
    </row>
    <row r="34" spans="2:9" s="36" customFormat="1" ht="12" x14ac:dyDescent="0.2">
      <c r="B34" s="47"/>
      <c r="C34" s="48" t="s">
        <v>64</v>
      </c>
      <c r="D34" s="49">
        <v>10702769</v>
      </c>
      <c r="E34" s="15">
        <v>0</v>
      </c>
      <c r="F34" s="37">
        <f t="shared" si="4"/>
        <v>10702769</v>
      </c>
      <c r="G34" s="39">
        <v>6010839.1299999999</v>
      </c>
      <c r="H34" s="38">
        <v>6007074.8099999996</v>
      </c>
      <c r="I34" s="37">
        <f t="shared" si="2"/>
        <v>4691929.87</v>
      </c>
    </row>
    <row r="35" spans="2:9" s="36" customFormat="1" ht="24" x14ac:dyDescent="0.2">
      <c r="B35" s="47"/>
      <c r="C35" s="48" t="s">
        <v>65</v>
      </c>
      <c r="D35" s="49">
        <v>178802218</v>
      </c>
      <c r="E35" s="15">
        <v>1674481.2</v>
      </c>
      <c r="F35" s="37">
        <f t="shared" si="4"/>
        <v>180476699.19999999</v>
      </c>
      <c r="G35" s="39">
        <v>82045083.849999994</v>
      </c>
      <c r="H35" s="38">
        <v>81506077.920000002</v>
      </c>
      <c r="I35" s="37">
        <f t="shared" si="2"/>
        <v>98431615.349999994</v>
      </c>
    </row>
    <row r="36" spans="2:9" s="36" customFormat="1" ht="12" x14ac:dyDescent="0.2">
      <c r="B36" s="47"/>
      <c r="C36" s="48" t="s">
        <v>66</v>
      </c>
      <c r="D36" s="49">
        <v>10842000</v>
      </c>
      <c r="E36" s="15">
        <v>524168</v>
      </c>
      <c r="F36" s="37">
        <f t="shared" si="4"/>
        <v>11366168</v>
      </c>
      <c r="G36" s="39">
        <v>2664287.27</v>
      </c>
      <c r="H36" s="38">
        <v>2664287.27</v>
      </c>
      <c r="I36" s="37">
        <f t="shared" si="2"/>
        <v>8701880.7300000004</v>
      </c>
    </row>
    <row r="37" spans="2:9" s="36" customFormat="1" ht="12" x14ac:dyDescent="0.2">
      <c r="B37" s="47"/>
      <c r="C37" s="48" t="s">
        <v>67</v>
      </c>
      <c r="D37" s="49">
        <v>596729</v>
      </c>
      <c r="E37" s="15">
        <v>0</v>
      </c>
      <c r="F37" s="37">
        <f t="shared" si="4"/>
        <v>596729</v>
      </c>
      <c r="G37" s="50">
        <v>356292.41</v>
      </c>
      <c r="H37" s="49">
        <v>310912.40999999997</v>
      </c>
      <c r="I37" s="37">
        <f t="shared" si="2"/>
        <v>240436.59000000003</v>
      </c>
    </row>
    <row r="38" spans="2:9" s="36" customFormat="1" ht="12" x14ac:dyDescent="0.2">
      <c r="B38" s="47"/>
      <c r="C38" s="48" t="s">
        <v>68</v>
      </c>
      <c r="D38" s="49">
        <v>26944542</v>
      </c>
      <c r="E38" s="50">
        <v>-3608771.05</v>
      </c>
      <c r="F38" s="37">
        <f t="shared" si="4"/>
        <v>23335770.949999999</v>
      </c>
      <c r="G38" s="39">
        <v>6573728.3700000001</v>
      </c>
      <c r="H38" s="38">
        <v>6527750.5099999998</v>
      </c>
      <c r="I38" s="37">
        <f t="shared" si="2"/>
        <v>16762042.579999998</v>
      </c>
    </row>
    <row r="39" spans="2:9" s="36" customFormat="1" ht="12" x14ac:dyDescent="0.2">
      <c r="B39" s="47"/>
      <c r="C39" s="48" t="s">
        <v>69</v>
      </c>
      <c r="D39" s="49">
        <v>15629887</v>
      </c>
      <c r="E39" s="15">
        <v>8583988</v>
      </c>
      <c r="F39" s="37">
        <f t="shared" si="4"/>
        <v>24213875</v>
      </c>
      <c r="G39" s="39">
        <v>18169351.960000001</v>
      </c>
      <c r="H39" s="38">
        <v>18169351.960000001</v>
      </c>
      <c r="I39" s="37">
        <f t="shared" si="2"/>
        <v>6044523.0399999991</v>
      </c>
    </row>
    <row r="40" spans="2:9" s="36" customFormat="1" ht="12" x14ac:dyDescent="0.2">
      <c r="B40" s="80" t="s">
        <v>26</v>
      </c>
      <c r="C40" s="81"/>
      <c r="D40" s="34">
        <f t="shared" ref="D40:I40" si="6">SUM(D41:D49)</f>
        <v>71290454</v>
      </c>
      <c r="E40" s="33">
        <f t="shared" si="6"/>
        <v>3813509.18</v>
      </c>
      <c r="F40" s="34">
        <f t="shared" si="6"/>
        <v>75103963.180000007</v>
      </c>
      <c r="G40" s="35">
        <f t="shared" si="6"/>
        <v>31785613.559999999</v>
      </c>
      <c r="H40" s="34">
        <f t="shared" si="6"/>
        <v>30167950.780000001</v>
      </c>
      <c r="I40" s="34">
        <f t="shared" si="6"/>
        <v>43318349.620000005</v>
      </c>
    </row>
    <row r="41" spans="2:9" s="36" customFormat="1" ht="12" x14ac:dyDescent="0.2">
      <c r="B41" s="47"/>
      <c r="C41" s="48" t="s">
        <v>70</v>
      </c>
      <c r="D41" s="38">
        <v>0</v>
      </c>
      <c r="E41" s="15">
        <v>0</v>
      </c>
      <c r="F41" s="37">
        <f t="shared" si="4"/>
        <v>0</v>
      </c>
      <c r="G41" s="39">
        <v>0</v>
      </c>
      <c r="H41" s="38">
        <v>0</v>
      </c>
      <c r="I41" s="37">
        <f t="shared" si="2"/>
        <v>0</v>
      </c>
    </row>
    <row r="42" spans="2:9" s="36" customFormat="1" ht="12" x14ac:dyDescent="0.2">
      <c r="B42" s="47"/>
      <c r="C42" s="48" t="s">
        <v>71</v>
      </c>
      <c r="D42" s="38">
        <v>0</v>
      </c>
      <c r="E42" s="15">
        <v>0</v>
      </c>
      <c r="F42" s="37">
        <f t="shared" si="4"/>
        <v>0</v>
      </c>
      <c r="G42" s="39">
        <v>0</v>
      </c>
      <c r="H42" s="38">
        <v>0</v>
      </c>
      <c r="I42" s="37">
        <f t="shared" si="2"/>
        <v>0</v>
      </c>
    </row>
    <row r="43" spans="2:9" s="36" customFormat="1" ht="12" x14ac:dyDescent="0.2">
      <c r="B43" s="47"/>
      <c r="C43" s="48" t="s">
        <v>72</v>
      </c>
      <c r="D43" s="38">
        <v>0</v>
      </c>
      <c r="E43" s="15">
        <v>0</v>
      </c>
      <c r="F43" s="37">
        <f t="shared" si="4"/>
        <v>0</v>
      </c>
      <c r="G43" s="39">
        <v>0</v>
      </c>
      <c r="H43" s="38">
        <v>0</v>
      </c>
      <c r="I43" s="37">
        <f t="shared" si="2"/>
        <v>0</v>
      </c>
    </row>
    <row r="44" spans="2:9" s="36" customFormat="1" ht="12" x14ac:dyDescent="0.2">
      <c r="B44" s="47"/>
      <c r="C44" s="48" t="s">
        <v>73</v>
      </c>
      <c r="D44" s="49">
        <v>71223454</v>
      </c>
      <c r="E44" s="50">
        <v>3813509.18</v>
      </c>
      <c r="F44" s="37">
        <f t="shared" si="4"/>
        <v>75036963.180000007</v>
      </c>
      <c r="G44" s="50">
        <v>31733613.559999999</v>
      </c>
      <c r="H44" s="49">
        <v>30115950.780000001</v>
      </c>
      <c r="I44" s="37">
        <f t="shared" si="2"/>
        <v>43303349.620000005</v>
      </c>
    </row>
    <row r="45" spans="2:9" s="36" customFormat="1" ht="12" x14ac:dyDescent="0.2">
      <c r="B45" s="47"/>
      <c r="C45" s="48" t="s">
        <v>74</v>
      </c>
      <c r="D45" s="38">
        <v>0</v>
      </c>
      <c r="E45" s="15">
        <v>0</v>
      </c>
      <c r="F45" s="37">
        <f t="shared" si="4"/>
        <v>0</v>
      </c>
      <c r="G45" s="39">
        <v>0</v>
      </c>
      <c r="H45" s="38">
        <v>0</v>
      </c>
      <c r="I45" s="37">
        <f t="shared" si="2"/>
        <v>0</v>
      </c>
    </row>
    <row r="46" spans="2:9" s="36" customFormat="1" ht="24" x14ac:dyDescent="0.2">
      <c r="B46" s="47"/>
      <c r="C46" s="48" t="s">
        <v>75</v>
      </c>
      <c r="D46" s="38">
        <v>0</v>
      </c>
      <c r="E46" s="15">
        <v>0</v>
      </c>
      <c r="F46" s="37">
        <f t="shared" si="4"/>
        <v>0</v>
      </c>
      <c r="G46" s="39">
        <v>0</v>
      </c>
      <c r="H46" s="38">
        <v>0</v>
      </c>
      <c r="I46" s="37">
        <f t="shared" si="2"/>
        <v>0</v>
      </c>
    </row>
    <row r="47" spans="2:9" s="36" customFormat="1" ht="12" x14ac:dyDescent="0.2">
      <c r="B47" s="47"/>
      <c r="C47" s="48" t="s">
        <v>76</v>
      </c>
      <c r="D47" s="38">
        <v>0</v>
      </c>
      <c r="E47" s="15">
        <v>0</v>
      </c>
      <c r="F47" s="37">
        <f t="shared" si="4"/>
        <v>0</v>
      </c>
      <c r="G47" s="39">
        <v>0</v>
      </c>
      <c r="H47" s="38">
        <v>0</v>
      </c>
      <c r="I47" s="37">
        <f t="shared" si="2"/>
        <v>0</v>
      </c>
    </row>
    <row r="48" spans="2:9" s="36" customFormat="1" ht="12" x14ac:dyDescent="0.2">
      <c r="B48" s="47"/>
      <c r="C48" s="48" t="s">
        <v>77</v>
      </c>
      <c r="D48" s="49">
        <v>67000</v>
      </c>
      <c r="E48" s="15">
        <v>0</v>
      </c>
      <c r="F48" s="37">
        <f t="shared" si="4"/>
        <v>67000</v>
      </c>
      <c r="G48" s="39">
        <v>52000</v>
      </c>
      <c r="H48" s="38">
        <v>52000</v>
      </c>
      <c r="I48" s="37">
        <f t="shared" si="2"/>
        <v>15000</v>
      </c>
    </row>
    <row r="49" spans="2:9" s="36" customFormat="1" ht="12" x14ac:dyDescent="0.2">
      <c r="B49" s="47"/>
      <c r="C49" s="48" t="s">
        <v>78</v>
      </c>
      <c r="D49" s="38">
        <v>0</v>
      </c>
      <c r="E49" s="15">
        <v>0</v>
      </c>
      <c r="F49" s="37">
        <f t="shared" si="4"/>
        <v>0</v>
      </c>
      <c r="G49" s="39">
        <v>0</v>
      </c>
      <c r="H49" s="38">
        <v>0</v>
      </c>
      <c r="I49" s="37">
        <f t="shared" si="2"/>
        <v>0</v>
      </c>
    </row>
    <row r="50" spans="2:9" s="36" customFormat="1" ht="12" x14ac:dyDescent="0.2">
      <c r="B50" s="80" t="s">
        <v>79</v>
      </c>
      <c r="C50" s="81"/>
      <c r="D50" s="34">
        <f t="shared" ref="D50:I50" si="7">SUM(D51:D59)</f>
        <v>25062501</v>
      </c>
      <c r="E50" s="33">
        <f t="shared" si="7"/>
        <v>46585654.239999995</v>
      </c>
      <c r="F50" s="34">
        <f t="shared" si="7"/>
        <v>71648155.239999995</v>
      </c>
      <c r="G50" s="35">
        <f t="shared" si="7"/>
        <v>16713384</v>
      </c>
      <c r="H50" s="34">
        <f t="shared" si="7"/>
        <v>16708020</v>
      </c>
      <c r="I50" s="34">
        <f t="shared" si="7"/>
        <v>54934771.239999995</v>
      </c>
    </row>
    <row r="51" spans="2:9" s="36" customFormat="1" ht="12" x14ac:dyDescent="0.2">
      <c r="B51" s="47"/>
      <c r="C51" s="48" t="s">
        <v>80</v>
      </c>
      <c r="D51" s="49">
        <v>1754000</v>
      </c>
      <c r="E51" s="50">
        <v>6149.91</v>
      </c>
      <c r="F51" s="37">
        <f t="shared" si="4"/>
        <v>1760149.91</v>
      </c>
      <c r="G51" s="39">
        <v>1269414.3799999999</v>
      </c>
      <c r="H51" s="38">
        <v>1264050.3799999999</v>
      </c>
      <c r="I51" s="37">
        <f t="shared" si="2"/>
        <v>490735.53</v>
      </c>
    </row>
    <row r="52" spans="2:9" s="36" customFormat="1" ht="12" x14ac:dyDescent="0.2">
      <c r="B52" s="47"/>
      <c r="C52" s="48" t="s">
        <v>81</v>
      </c>
      <c r="D52" s="49">
        <v>1472065</v>
      </c>
      <c r="E52" s="50">
        <v>163746.48000000001</v>
      </c>
      <c r="F52" s="37">
        <f t="shared" si="4"/>
        <v>1635811.48</v>
      </c>
      <c r="G52" s="39">
        <v>837518.68</v>
      </c>
      <c r="H52" s="38">
        <v>837518.68</v>
      </c>
      <c r="I52" s="37">
        <f t="shared" si="2"/>
        <v>798292.79999999993</v>
      </c>
    </row>
    <row r="53" spans="2:9" s="36" customFormat="1" ht="12" x14ac:dyDescent="0.2">
      <c r="B53" s="47"/>
      <c r="C53" s="48" t="s">
        <v>82</v>
      </c>
      <c r="D53" s="49">
        <v>234000</v>
      </c>
      <c r="E53" s="15">
        <v>-82680</v>
      </c>
      <c r="F53" s="37">
        <f t="shared" si="4"/>
        <v>151320</v>
      </c>
      <c r="G53" s="39">
        <v>38883.199999999997</v>
      </c>
      <c r="H53" s="38">
        <v>38883.199999999997</v>
      </c>
      <c r="I53" s="37">
        <f t="shared" si="2"/>
        <v>112436.8</v>
      </c>
    </row>
    <row r="54" spans="2:9" s="36" customFormat="1" ht="12" x14ac:dyDescent="0.2">
      <c r="B54" s="47"/>
      <c r="C54" s="48" t="s">
        <v>83</v>
      </c>
      <c r="D54" s="49">
        <v>16125116</v>
      </c>
      <c r="E54" s="15">
        <v>21692955.239999998</v>
      </c>
      <c r="F54" s="37">
        <f t="shared" si="4"/>
        <v>37818071.239999995</v>
      </c>
      <c r="G54" s="39">
        <v>12197537.24</v>
      </c>
      <c r="H54" s="38">
        <v>12197537.24</v>
      </c>
      <c r="I54" s="37">
        <f t="shared" si="2"/>
        <v>25620533.999999993</v>
      </c>
    </row>
    <row r="55" spans="2:9" s="36" customFormat="1" ht="12" x14ac:dyDescent="0.2">
      <c r="B55" s="47"/>
      <c r="C55" s="48" t="s">
        <v>84</v>
      </c>
      <c r="D55" s="38">
        <v>0</v>
      </c>
      <c r="E55" s="15">
        <v>1011000</v>
      </c>
      <c r="F55" s="37">
        <f t="shared" si="4"/>
        <v>1011000</v>
      </c>
      <c r="G55" s="39">
        <v>0</v>
      </c>
      <c r="H55" s="38">
        <v>0</v>
      </c>
      <c r="I55" s="37">
        <f t="shared" si="2"/>
        <v>1011000</v>
      </c>
    </row>
    <row r="56" spans="2:9" s="36" customFormat="1" ht="12" x14ac:dyDescent="0.2">
      <c r="B56" s="47"/>
      <c r="C56" s="48" t="s">
        <v>85</v>
      </c>
      <c r="D56" s="49">
        <v>4085320</v>
      </c>
      <c r="E56" s="50">
        <v>23794482.609999999</v>
      </c>
      <c r="F56" s="37">
        <f t="shared" si="4"/>
        <v>27879802.609999999</v>
      </c>
      <c r="G56" s="39">
        <v>978030.5</v>
      </c>
      <c r="H56" s="38">
        <v>978030.5</v>
      </c>
      <c r="I56" s="37">
        <f t="shared" si="2"/>
        <v>26901772.109999999</v>
      </c>
    </row>
    <row r="57" spans="2:9" s="36" customFormat="1" ht="12" x14ac:dyDescent="0.2">
      <c r="B57" s="47"/>
      <c r="C57" s="48" t="s">
        <v>86</v>
      </c>
      <c r="D57" s="38">
        <v>0</v>
      </c>
      <c r="E57" s="15">
        <v>0</v>
      </c>
      <c r="F57" s="37">
        <f t="shared" si="4"/>
        <v>0</v>
      </c>
      <c r="G57" s="39">
        <v>0</v>
      </c>
      <c r="H57" s="38">
        <v>0</v>
      </c>
      <c r="I57" s="37">
        <f t="shared" si="2"/>
        <v>0</v>
      </c>
    </row>
    <row r="58" spans="2:9" s="36" customFormat="1" ht="12" x14ac:dyDescent="0.2">
      <c r="B58" s="47"/>
      <c r="C58" s="48" t="s">
        <v>87</v>
      </c>
      <c r="D58" s="38">
        <v>0</v>
      </c>
      <c r="E58" s="15">
        <v>0</v>
      </c>
      <c r="F58" s="37">
        <f t="shared" si="4"/>
        <v>0</v>
      </c>
      <c r="G58" s="39">
        <v>0</v>
      </c>
      <c r="H58" s="38">
        <v>0</v>
      </c>
      <c r="I58" s="37">
        <f t="shared" si="2"/>
        <v>0</v>
      </c>
    </row>
    <row r="59" spans="2:9" s="36" customFormat="1" ht="12" x14ac:dyDescent="0.2">
      <c r="B59" s="47"/>
      <c r="C59" s="48" t="s">
        <v>88</v>
      </c>
      <c r="D59" s="49">
        <v>1392000</v>
      </c>
      <c r="E59" s="15">
        <v>0</v>
      </c>
      <c r="F59" s="37">
        <f t="shared" si="4"/>
        <v>1392000</v>
      </c>
      <c r="G59" s="39">
        <v>1392000</v>
      </c>
      <c r="H59" s="38">
        <v>1392000</v>
      </c>
      <c r="I59" s="37">
        <f t="shared" si="2"/>
        <v>0</v>
      </c>
    </row>
    <row r="60" spans="2:9" s="36" customFormat="1" ht="12" x14ac:dyDescent="0.2">
      <c r="B60" s="80" t="s">
        <v>89</v>
      </c>
      <c r="C60" s="81"/>
      <c r="D60" s="34">
        <f t="shared" ref="D60:I60" si="8">SUM(D61:D63)</f>
        <v>611750034</v>
      </c>
      <c r="E60" s="33">
        <f t="shared" si="8"/>
        <v>75768535.050000012</v>
      </c>
      <c r="F60" s="34">
        <f>SUM(F61:F63)</f>
        <v>687518569.04999995</v>
      </c>
      <c r="G60" s="35">
        <f t="shared" si="8"/>
        <v>286972464.29999995</v>
      </c>
      <c r="H60" s="34">
        <f t="shared" si="8"/>
        <v>284995258.75999999</v>
      </c>
      <c r="I60" s="34">
        <f t="shared" si="8"/>
        <v>400546104.75</v>
      </c>
    </row>
    <row r="61" spans="2:9" s="36" customFormat="1" ht="12" x14ac:dyDescent="0.2">
      <c r="B61" s="47"/>
      <c r="C61" s="48" t="s">
        <v>90</v>
      </c>
      <c r="D61" s="49">
        <v>525875398</v>
      </c>
      <c r="E61" s="50">
        <v>76060564.260000005</v>
      </c>
      <c r="F61" s="37">
        <f t="shared" si="4"/>
        <v>601935962.25999999</v>
      </c>
      <c r="G61" s="39">
        <v>242118261.38999999</v>
      </c>
      <c r="H61" s="38">
        <v>240364274.09</v>
      </c>
      <c r="I61" s="37">
        <f t="shared" si="2"/>
        <v>359817700.87</v>
      </c>
    </row>
    <row r="62" spans="2:9" s="36" customFormat="1" ht="12" x14ac:dyDescent="0.2">
      <c r="B62" s="47"/>
      <c r="C62" s="48" t="s">
        <v>91</v>
      </c>
      <c r="D62" s="49">
        <v>85874636</v>
      </c>
      <c r="E62" s="15">
        <v>-292029.21000000002</v>
      </c>
      <c r="F62" s="37">
        <f t="shared" si="4"/>
        <v>85582606.790000007</v>
      </c>
      <c r="G62" s="39">
        <v>44854202.909999996</v>
      </c>
      <c r="H62" s="38">
        <v>44630984.670000002</v>
      </c>
      <c r="I62" s="37">
        <f t="shared" si="2"/>
        <v>40728403.88000001</v>
      </c>
    </row>
    <row r="63" spans="2:9" s="36" customFormat="1" ht="12" x14ac:dyDescent="0.2">
      <c r="B63" s="47"/>
      <c r="C63" s="48" t="s">
        <v>92</v>
      </c>
      <c r="D63" s="38">
        <v>0</v>
      </c>
      <c r="E63" s="15">
        <v>0</v>
      </c>
      <c r="F63" s="37">
        <f t="shared" si="4"/>
        <v>0</v>
      </c>
      <c r="G63" s="39">
        <v>0</v>
      </c>
      <c r="H63" s="38">
        <v>0</v>
      </c>
      <c r="I63" s="37">
        <f t="shared" si="2"/>
        <v>0</v>
      </c>
    </row>
    <row r="64" spans="2:9" s="36" customFormat="1" ht="12" x14ac:dyDescent="0.2">
      <c r="B64" s="80" t="s">
        <v>93</v>
      </c>
      <c r="C64" s="81"/>
      <c r="D64" s="34">
        <f t="shared" ref="D64:I64" si="9">SUM(D65:D71)</f>
        <v>0</v>
      </c>
      <c r="E64" s="33">
        <f t="shared" si="9"/>
        <v>0</v>
      </c>
      <c r="F64" s="34">
        <f t="shared" si="9"/>
        <v>0</v>
      </c>
      <c r="G64" s="35">
        <f t="shared" si="9"/>
        <v>0</v>
      </c>
      <c r="H64" s="34">
        <f t="shared" si="9"/>
        <v>0</v>
      </c>
      <c r="I64" s="34">
        <f t="shared" si="9"/>
        <v>0</v>
      </c>
    </row>
    <row r="65" spans="2:9" s="36" customFormat="1" ht="12" x14ac:dyDescent="0.2">
      <c r="B65" s="47"/>
      <c r="C65" s="48" t="s">
        <v>94</v>
      </c>
      <c r="D65" s="38">
        <v>0</v>
      </c>
      <c r="E65" s="15">
        <v>0</v>
      </c>
      <c r="F65" s="37">
        <f t="shared" ref="F65:F71" si="10">D65+E65</f>
        <v>0</v>
      </c>
      <c r="G65" s="39">
        <v>0</v>
      </c>
      <c r="H65" s="38">
        <v>0</v>
      </c>
      <c r="I65" s="37">
        <f t="shared" ref="I65:I83" si="11">F65-G65</f>
        <v>0</v>
      </c>
    </row>
    <row r="66" spans="2:9" s="36" customFormat="1" ht="12" x14ac:dyDescent="0.2">
      <c r="B66" s="47"/>
      <c r="C66" s="48" t="s">
        <v>95</v>
      </c>
      <c r="D66" s="38">
        <v>0</v>
      </c>
      <c r="E66" s="15">
        <v>0</v>
      </c>
      <c r="F66" s="37">
        <f t="shared" si="10"/>
        <v>0</v>
      </c>
      <c r="G66" s="39">
        <v>0</v>
      </c>
      <c r="H66" s="38">
        <v>0</v>
      </c>
      <c r="I66" s="37">
        <f t="shared" si="11"/>
        <v>0</v>
      </c>
    </row>
    <row r="67" spans="2:9" s="36" customFormat="1" ht="12" x14ac:dyDescent="0.2">
      <c r="B67" s="47"/>
      <c r="C67" s="48" t="s">
        <v>96</v>
      </c>
      <c r="D67" s="38">
        <v>0</v>
      </c>
      <c r="E67" s="15">
        <v>0</v>
      </c>
      <c r="F67" s="37">
        <f t="shared" si="10"/>
        <v>0</v>
      </c>
      <c r="G67" s="39">
        <v>0</v>
      </c>
      <c r="H67" s="38">
        <v>0</v>
      </c>
      <c r="I67" s="37">
        <f t="shared" si="11"/>
        <v>0</v>
      </c>
    </row>
    <row r="68" spans="2:9" s="36" customFormat="1" ht="12" x14ac:dyDescent="0.2">
      <c r="B68" s="47"/>
      <c r="C68" s="48" t="s">
        <v>97</v>
      </c>
      <c r="D68" s="38">
        <v>0</v>
      </c>
      <c r="E68" s="15">
        <v>0</v>
      </c>
      <c r="F68" s="37">
        <f t="shared" si="10"/>
        <v>0</v>
      </c>
      <c r="G68" s="39">
        <v>0</v>
      </c>
      <c r="H68" s="38">
        <v>0</v>
      </c>
      <c r="I68" s="37">
        <f t="shared" si="11"/>
        <v>0</v>
      </c>
    </row>
    <row r="69" spans="2:9" s="36" customFormat="1" ht="12" x14ac:dyDescent="0.2">
      <c r="B69" s="47"/>
      <c r="C69" s="48" t="s">
        <v>98</v>
      </c>
      <c r="D69" s="38">
        <v>0</v>
      </c>
      <c r="E69" s="15">
        <v>0</v>
      </c>
      <c r="F69" s="37">
        <f t="shared" si="10"/>
        <v>0</v>
      </c>
      <c r="G69" s="39">
        <v>0</v>
      </c>
      <c r="H69" s="38">
        <v>0</v>
      </c>
      <c r="I69" s="37">
        <f t="shared" si="11"/>
        <v>0</v>
      </c>
    </row>
    <row r="70" spans="2:9" s="36" customFormat="1" ht="12" x14ac:dyDescent="0.2">
      <c r="B70" s="47"/>
      <c r="C70" s="48" t="s">
        <v>99</v>
      </c>
      <c r="D70" s="38">
        <v>0</v>
      </c>
      <c r="E70" s="15">
        <v>0</v>
      </c>
      <c r="F70" s="37">
        <f t="shared" si="10"/>
        <v>0</v>
      </c>
      <c r="G70" s="39">
        <v>0</v>
      </c>
      <c r="H70" s="38">
        <v>0</v>
      </c>
      <c r="I70" s="37">
        <f t="shared" si="11"/>
        <v>0</v>
      </c>
    </row>
    <row r="71" spans="2:9" s="36" customFormat="1" ht="24" x14ac:dyDescent="0.2">
      <c r="B71" s="47"/>
      <c r="C71" s="48" t="s">
        <v>100</v>
      </c>
      <c r="D71" s="38">
        <v>0</v>
      </c>
      <c r="E71" s="15">
        <v>0</v>
      </c>
      <c r="F71" s="37">
        <f t="shared" si="10"/>
        <v>0</v>
      </c>
      <c r="G71" s="39">
        <v>0</v>
      </c>
      <c r="H71" s="38">
        <v>0</v>
      </c>
      <c r="I71" s="37">
        <f t="shared" si="11"/>
        <v>0</v>
      </c>
    </row>
    <row r="72" spans="2:9" s="36" customFormat="1" ht="12" x14ac:dyDescent="0.2">
      <c r="B72" s="80" t="s">
        <v>25</v>
      </c>
      <c r="C72" s="81"/>
      <c r="D72" s="34">
        <f t="shared" ref="D72:I72" si="12">SUM(D73:D75)</f>
        <v>5975484</v>
      </c>
      <c r="E72" s="33">
        <f t="shared" si="12"/>
        <v>0</v>
      </c>
      <c r="F72" s="34">
        <f t="shared" si="12"/>
        <v>5975484</v>
      </c>
      <c r="G72" s="35">
        <f t="shared" si="12"/>
        <v>3252880</v>
      </c>
      <c r="H72" s="34">
        <f t="shared" si="12"/>
        <v>3252880</v>
      </c>
      <c r="I72" s="34">
        <f t="shared" si="12"/>
        <v>2722604</v>
      </c>
    </row>
    <row r="73" spans="2:9" s="36" customFormat="1" ht="12" x14ac:dyDescent="0.2">
      <c r="B73" s="47"/>
      <c r="C73" s="48" t="s">
        <v>101</v>
      </c>
      <c r="D73" s="38">
        <v>0</v>
      </c>
      <c r="E73" s="15">
        <v>0</v>
      </c>
      <c r="F73" s="37">
        <f>D73+E73</f>
        <v>0</v>
      </c>
      <c r="G73" s="39">
        <v>0</v>
      </c>
      <c r="H73" s="38">
        <v>0</v>
      </c>
      <c r="I73" s="37">
        <f t="shared" si="11"/>
        <v>0</v>
      </c>
    </row>
    <row r="74" spans="2:9" s="36" customFormat="1" ht="12" x14ac:dyDescent="0.2">
      <c r="B74" s="47"/>
      <c r="C74" s="48" t="s">
        <v>102</v>
      </c>
      <c r="D74" s="38">
        <v>0</v>
      </c>
      <c r="E74" s="15">
        <v>0</v>
      </c>
      <c r="F74" s="37">
        <f t="shared" ref="F74:F75" si="13">D74+E74</f>
        <v>0</v>
      </c>
      <c r="G74" s="39">
        <v>0</v>
      </c>
      <c r="H74" s="38">
        <v>0</v>
      </c>
      <c r="I74" s="37">
        <f t="shared" si="11"/>
        <v>0</v>
      </c>
    </row>
    <row r="75" spans="2:9" s="36" customFormat="1" ht="12" x14ac:dyDescent="0.2">
      <c r="B75" s="47"/>
      <c r="C75" s="48" t="s">
        <v>103</v>
      </c>
      <c r="D75" s="49">
        <v>5975484</v>
      </c>
      <c r="E75" s="15">
        <v>0</v>
      </c>
      <c r="F75" s="37">
        <f t="shared" si="13"/>
        <v>5975484</v>
      </c>
      <c r="G75" s="39">
        <v>3252880</v>
      </c>
      <c r="H75" s="38">
        <v>3252880</v>
      </c>
      <c r="I75" s="37">
        <f t="shared" si="11"/>
        <v>2722604</v>
      </c>
    </row>
    <row r="76" spans="2:9" s="36" customFormat="1" ht="12" x14ac:dyDescent="0.2">
      <c r="B76" s="80" t="s">
        <v>104</v>
      </c>
      <c r="C76" s="81"/>
      <c r="D76" s="34">
        <f t="shared" ref="D76:I76" si="14">SUM(D77:D83)</f>
        <v>70524671.840000004</v>
      </c>
      <c r="E76" s="33">
        <f t="shared" si="14"/>
        <v>-2240370</v>
      </c>
      <c r="F76" s="34">
        <f t="shared" si="14"/>
        <v>68284301.840000004</v>
      </c>
      <c r="G76" s="35">
        <f t="shared" si="14"/>
        <v>19646950.23</v>
      </c>
      <c r="H76" s="34">
        <f t="shared" si="14"/>
        <v>19646950.23</v>
      </c>
      <c r="I76" s="34">
        <f t="shared" si="14"/>
        <v>48637351.609999992</v>
      </c>
    </row>
    <row r="77" spans="2:9" s="36" customFormat="1" ht="12" x14ac:dyDescent="0.2">
      <c r="B77" s="47"/>
      <c r="C77" s="48" t="s">
        <v>105</v>
      </c>
      <c r="D77" s="49">
        <v>50071534.799999997</v>
      </c>
      <c r="E77" s="15">
        <v>0</v>
      </c>
      <c r="F77" s="37">
        <f t="shared" ref="F77:F83" si="15">D77+E77</f>
        <v>50071534.799999997</v>
      </c>
      <c r="G77" s="39">
        <v>13522434.779999999</v>
      </c>
      <c r="H77" s="38">
        <v>13522434.779999999</v>
      </c>
      <c r="I77" s="37">
        <f t="shared" si="11"/>
        <v>36549100.019999996</v>
      </c>
    </row>
    <row r="78" spans="2:9" s="36" customFormat="1" ht="12" x14ac:dyDescent="0.2">
      <c r="B78" s="47"/>
      <c r="C78" s="48" t="s">
        <v>106</v>
      </c>
      <c r="D78" s="49">
        <v>16453013.199999999</v>
      </c>
      <c r="E78" s="15">
        <v>0</v>
      </c>
      <c r="F78" s="37">
        <f t="shared" si="15"/>
        <v>16453013.199999999</v>
      </c>
      <c r="G78" s="39">
        <v>4600039.33</v>
      </c>
      <c r="H78" s="38">
        <v>4600039.33</v>
      </c>
      <c r="I78" s="37">
        <f t="shared" si="11"/>
        <v>11852973.869999999</v>
      </c>
    </row>
    <row r="79" spans="2:9" s="36" customFormat="1" ht="12" x14ac:dyDescent="0.2">
      <c r="B79" s="47"/>
      <c r="C79" s="48" t="s">
        <v>107</v>
      </c>
      <c r="D79" s="38">
        <v>123.84</v>
      </c>
      <c r="E79" s="15">
        <v>0</v>
      </c>
      <c r="F79" s="37">
        <f t="shared" si="15"/>
        <v>123.84</v>
      </c>
      <c r="G79" s="39">
        <v>34.799999999999997</v>
      </c>
      <c r="H79" s="38">
        <v>34.799999999999997</v>
      </c>
      <c r="I79" s="37">
        <f t="shared" si="11"/>
        <v>89.04</v>
      </c>
    </row>
    <row r="80" spans="2:9" s="36" customFormat="1" ht="12" x14ac:dyDescent="0.2">
      <c r="B80" s="47"/>
      <c r="C80" s="48" t="s">
        <v>108</v>
      </c>
      <c r="D80" s="49">
        <v>0</v>
      </c>
      <c r="E80" s="15">
        <v>0</v>
      </c>
      <c r="F80" s="37">
        <f t="shared" si="15"/>
        <v>0</v>
      </c>
      <c r="G80" s="39">
        <v>0</v>
      </c>
      <c r="H80" s="38">
        <v>0</v>
      </c>
      <c r="I80" s="37">
        <f t="shared" si="11"/>
        <v>0</v>
      </c>
    </row>
    <row r="81" spans="2:9" s="36" customFormat="1" ht="12" x14ac:dyDescent="0.2">
      <c r="B81" s="47"/>
      <c r="C81" s="48" t="s">
        <v>109</v>
      </c>
      <c r="D81" s="38">
        <v>0</v>
      </c>
      <c r="E81" s="15">
        <v>0</v>
      </c>
      <c r="F81" s="37">
        <f t="shared" si="15"/>
        <v>0</v>
      </c>
      <c r="G81" s="39">
        <v>0</v>
      </c>
      <c r="H81" s="38">
        <v>0</v>
      </c>
      <c r="I81" s="37">
        <f t="shared" si="11"/>
        <v>0</v>
      </c>
    </row>
    <row r="82" spans="2:9" s="36" customFormat="1" ht="12" x14ac:dyDescent="0.2">
      <c r="B82" s="47"/>
      <c r="C82" s="48" t="s">
        <v>110</v>
      </c>
      <c r="D82" s="38">
        <v>0</v>
      </c>
      <c r="E82" s="15">
        <v>0</v>
      </c>
      <c r="F82" s="37">
        <f t="shared" si="15"/>
        <v>0</v>
      </c>
      <c r="G82" s="39">
        <v>0</v>
      </c>
      <c r="H82" s="38">
        <v>0</v>
      </c>
      <c r="I82" s="37">
        <f t="shared" si="11"/>
        <v>0</v>
      </c>
    </row>
    <row r="83" spans="2:9" s="36" customFormat="1" ht="12" x14ac:dyDescent="0.2">
      <c r="B83" s="47"/>
      <c r="C83" s="48" t="s">
        <v>111</v>
      </c>
      <c r="D83" s="52">
        <v>4000000</v>
      </c>
      <c r="E83" s="53">
        <v>-2240370</v>
      </c>
      <c r="F83" s="40">
        <f t="shared" si="15"/>
        <v>1759630</v>
      </c>
      <c r="G83" s="41">
        <v>1524441.32</v>
      </c>
      <c r="H83" s="42">
        <v>1524441.32</v>
      </c>
      <c r="I83" s="40">
        <f t="shared" si="11"/>
        <v>235188.67999999993</v>
      </c>
    </row>
    <row r="84" spans="2:9" s="46" customFormat="1" x14ac:dyDescent="0.25">
      <c r="B84" s="43"/>
      <c r="C84" s="44" t="s">
        <v>112</v>
      </c>
      <c r="D84" s="45">
        <f t="shared" ref="D84:I84" si="16">D12+D20+D30+D40+D50+D60+D64+D72+D76</f>
        <v>1991341560.9999998</v>
      </c>
      <c r="E84" s="45">
        <f t="shared" si="16"/>
        <v>167329231.49000001</v>
      </c>
      <c r="F84" s="45">
        <f t="shared" si="16"/>
        <v>2158670792.4900002</v>
      </c>
      <c r="G84" s="45">
        <f t="shared" si="16"/>
        <v>952053609.63999987</v>
      </c>
      <c r="H84" s="45">
        <f t="shared" si="16"/>
        <v>925936743.34000003</v>
      </c>
      <c r="I84" s="45">
        <f t="shared" si="16"/>
        <v>1206617182.8499997</v>
      </c>
    </row>
    <row r="85" spans="2:9" x14ac:dyDescent="0.25">
      <c r="H85" s="17"/>
    </row>
    <row r="65537" spans="4:9" x14ac:dyDescent="0.25">
      <c r="I65537" s="17"/>
    </row>
    <row r="65538" spans="4:9" x14ac:dyDescent="0.25">
      <c r="D65538" s="17"/>
      <c r="E65538" s="17"/>
      <c r="F65538" s="17"/>
      <c r="G65538" s="17"/>
      <c r="H65538" s="17"/>
      <c r="I65538" s="17"/>
    </row>
    <row r="65539" spans="4:9" x14ac:dyDescent="0.25">
      <c r="D65539" s="17"/>
      <c r="E65539" s="17"/>
      <c r="F65539" s="17"/>
      <c r="G65539" s="17"/>
      <c r="H65539" s="17"/>
      <c r="I65539" s="17"/>
    </row>
    <row r="65540" spans="4:9" x14ac:dyDescent="0.25">
      <c r="D65540" s="17"/>
      <c r="E65540" s="17"/>
      <c r="F65540" s="17"/>
      <c r="G65540" s="17"/>
      <c r="H65540" s="17"/>
      <c r="I65540" s="17"/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ageMargins left="0.7" right="0.7" top="0.75" bottom="0.75" header="0.3" footer="0.3"/>
  <pageSetup orientation="portrait" verticalDpi="0" r:id="rId1"/>
  <ignoredErrors>
    <ignoredError sqref="I20 F30:I30 F40:I40 F50:I50 F60:I60 F64:F72 I72:I76 F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workbookViewId="0">
      <selection activeCell="G1" sqref="G1"/>
    </sheetView>
  </sheetViews>
  <sheetFormatPr baseColWidth="10" defaultColWidth="0" defaultRowHeight="15" x14ac:dyDescent="0.25"/>
  <cols>
    <col min="1" max="1" width="5.140625" customWidth="1"/>
    <col min="2" max="3" width="11.42578125" customWidth="1"/>
    <col min="4" max="4" width="22" customWidth="1"/>
    <col min="5" max="5" width="15" customWidth="1"/>
    <col min="6" max="6" width="13.28515625" bestFit="1" customWidth="1"/>
    <col min="7" max="9" width="14.7109375" bestFit="1" customWidth="1"/>
    <col min="10" max="10" width="15.28515625" bestFit="1" customWidth="1"/>
    <col min="11" max="11" width="16.140625" bestFit="1" customWidth="1"/>
  </cols>
  <sheetData>
    <row r="2" spans="2:11" x14ac:dyDescent="0.25">
      <c r="B2" s="1"/>
      <c r="C2" s="2"/>
      <c r="D2" s="2"/>
      <c r="E2" s="2"/>
      <c r="F2" s="2"/>
      <c r="G2" s="2"/>
      <c r="H2" s="2"/>
      <c r="I2" s="2"/>
      <c r="J2" s="3"/>
    </row>
    <row r="3" spans="2:11" x14ac:dyDescent="0.25">
      <c r="B3" s="64" t="s">
        <v>0</v>
      </c>
      <c r="C3" s="65"/>
      <c r="D3" s="65"/>
      <c r="E3" s="65"/>
      <c r="F3" s="65"/>
      <c r="G3" s="65"/>
      <c r="H3" s="65"/>
      <c r="I3" s="65"/>
      <c r="J3" s="66"/>
    </row>
    <row r="4" spans="2:11" x14ac:dyDescent="0.25">
      <c r="B4" s="64" t="s">
        <v>1</v>
      </c>
      <c r="C4" s="65"/>
      <c r="D4" s="65"/>
      <c r="E4" s="65"/>
      <c r="F4" s="65"/>
      <c r="G4" s="65"/>
      <c r="H4" s="65"/>
      <c r="I4" s="65"/>
      <c r="J4" s="66"/>
    </row>
    <row r="5" spans="2:11" x14ac:dyDescent="0.25">
      <c r="B5" s="64" t="s">
        <v>114</v>
      </c>
      <c r="C5" s="65"/>
      <c r="D5" s="65"/>
      <c r="E5" s="65"/>
      <c r="F5" s="65"/>
      <c r="G5" s="65"/>
      <c r="H5" s="65"/>
      <c r="I5" s="65"/>
      <c r="J5" s="66"/>
    </row>
    <row r="6" spans="2:11" x14ac:dyDescent="0.25">
      <c r="B6" s="67" t="s">
        <v>3</v>
      </c>
      <c r="C6" s="68"/>
      <c r="D6" s="68"/>
      <c r="E6" s="68"/>
      <c r="F6" s="68"/>
      <c r="G6" s="68"/>
      <c r="H6" s="68"/>
      <c r="I6" s="68"/>
      <c r="J6" s="69"/>
    </row>
    <row r="7" spans="2:11" x14ac:dyDescent="0.25">
      <c r="B7" s="4"/>
      <c r="C7" s="4"/>
      <c r="D7" s="4"/>
      <c r="E7" s="5"/>
      <c r="F7" s="6"/>
      <c r="G7" s="6"/>
      <c r="H7" s="6"/>
      <c r="I7" s="6"/>
      <c r="J7" s="6"/>
    </row>
    <row r="8" spans="2:11" x14ac:dyDescent="0.25">
      <c r="B8" s="70" t="s">
        <v>4</v>
      </c>
      <c r="C8" s="71"/>
      <c r="D8" s="71"/>
      <c r="E8" s="76" t="s">
        <v>5</v>
      </c>
      <c r="F8" s="77"/>
      <c r="G8" s="77"/>
      <c r="H8" s="77"/>
      <c r="I8" s="78"/>
      <c r="J8" s="79" t="s">
        <v>6</v>
      </c>
    </row>
    <row r="9" spans="2:11" ht="24.75" x14ac:dyDescent="0.25">
      <c r="B9" s="72"/>
      <c r="C9" s="73"/>
      <c r="D9" s="73"/>
      <c r="E9" s="7" t="s">
        <v>7</v>
      </c>
      <c r="F9" s="8" t="s">
        <v>8</v>
      </c>
      <c r="G9" s="7" t="s">
        <v>9</v>
      </c>
      <c r="H9" s="7" t="s">
        <v>10</v>
      </c>
      <c r="I9" s="7" t="s">
        <v>11</v>
      </c>
      <c r="J9" s="79"/>
    </row>
    <row r="10" spans="2:11" x14ac:dyDescent="0.25">
      <c r="B10" s="74"/>
      <c r="C10" s="75"/>
      <c r="D10" s="75"/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</row>
    <row r="11" spans="2:11" x14ac:dyDescent="0.25">
      <c r="B11" s="10"/>
      <c r="C11" s="11"/>
      <c r="D11" s="12"/>
      <c r="E11" s="13"/>
      <c r="F11" s="14"/>
      <c r="G11" s="14"/>
      <c r="H11" s="14"/>
      <c r="I11" s="14"/>
      <c r="J11" s="14"/>
    </row>
    <row r="12" spans="2:11" x14ac:dyDescent="0.25">
      <c r="B12" s="58" t="s">
        <v>18</v>
      </c>
      <c r="C12" s="59"/>
      <c r="D12" s="60"/>
      <c r="E12" s="15">
        <v>445106617</v>
      </c>
      <c r="F12" s="15">
        <v>63133115.710000001</v>
      </c>
      <c r="G12" s="16">
        <f>+E12+F12</f>
        <v>508239732.70999998</v>
      </c>
      <c r="H12" s="15">
        <v>451898179.76999998</v>
      </c>
      <c r="I12" s="15">
        <v>451898179.76999998</v>
      </c>
      <c r="J12" s="16">
        <f t="shared" ref="J12:J23" si="0">+I12-E12</f>
        <v>6791562.7699999809</v>
      </c>
      <c r="K12" s="17"/>
    </row>
    <row r="13" spans="2:11" x14ac:dyDescent="0.25">
      <c r="B13" s="58" t="s">
        <v>19</v>
      </c>
      <c r="C13" s="59"/>
      <c r="D13" s="60"/>
      <c r="E13" s="15">
        <v>0</v>
      </c>
      <c r="F13" s="15">
        <v>0</v>
      </c>
      <c r="G13" s="16">
        <f t="shared" ref="G13:G23" si="1">+E13+F13</f>
        <v>0</v>
      </c>
      <c r="H13" s="15">
        <v>0</v>
      </c>
      <c r="I13" s="15">
        <v>0</v>
      </c>
      <c r="J13" s="16">
        <f t="shared" si="0"/>
        <v>0</v>
      </c>
      <c r="K13" s="17"/>
    </row>
    <row r="14" spans="2:11" x14ac:dyDescent="0.25">
      <c r="B14" s="58" t="s">
        <v>20</v>
      </c>
      <c r="C14" s="59"/>
      <c r="D14" s="60"/>
      <c r="E14" s="15">
        <v>0</v>
      </c>
      <c r="F14" s="15">
        <v>18500000</v>
      </c>
      <c r="G14" s="16">
        <f t="shared" si="1"/>
        <v>18500000</v>
      </c>
      <c r="H14" s="15">
        <v>18500000</v>
      </c>
      <c r="I14" s="15">
        <v>18500000</v>
      </c>
      <c r="J14" s="16">
        <f t="shared" si="0"/>
        <v>18500000</v>
      </c>
      <c r="K14" s="17"/>
    </row>
    <row r="15" spans="2:11" x14ac:dyDescent="0.25">
      <c r="B15" s="58" t="s">
        <v>21</v>
      </c>
      <c r="C15" s="59"/>
      <c r="D15" s="60"/>
      <c r="E15" s="15">
        <v>91138583</v>
      </c>
      <c r="F15" s="15">
        <v>12863715.58</v>
      </c>
      <c r="G15" s="16">
        <f t="shared" si="1"/>
        <v>104002298.58</v>
      </c>
      <c r="H15" s="15">
        <v>93967753.120000005</v>
      </c>
      <c r="I15" s="15">
        <v>93967753.120000005</v>
      </c>
      <c r="J15" s="16">
        <f t="shared" si="0"/>
        <v>2829170.1200000048</v>
      </c>
      <c r="K15" s="17"/>
    </row>
    <row r="16" spans="2:11" x14ac:dyDescent="0.25">
      <c r="B16" s="58" t="s">
        <v>22</v>
      </c>
      <c r="C16" s="59"/>
      <c r="D16" s="60"/>
      <c r="E16" s="15">
        <v>17150697</v>
      </c>
      <c r="F16" s="15">
        <v>0</v>
      </c>
      <c r="G16" s="16">
        <f t="shared" si="1"/>
        <v>17150697</v>
      </c>
      <c r="H16" s="15">
        <v>17517991.109999999</v>
      </c>
      <c r="I16" s="15">
        <v>17517991.109999999</v>
      </c>
      <c r="J16" s="16">
        <f t="shared" si="0"/>
        <v>367294.1099999994</v>
      </c>
      <c r="K16" s="17"/>
    </row>
    <row r="17" spans="2:11" x14ac:dyDescent="0.25">
      <c r="B17" s="58" t="s">
        <v>23</v>
      </c>
      <c r="C17" s="59"/>
      <c r="D17" s="60"/>
      <c r="E17" s="15">
        <v>70822618</v>
      </c>
      <c r="F17" s="15">
        <v>5987891.6399999997</v>
      </c>
      <c r="G17" s="16">
        <f t="shared" si="1"/>
        <v>76810509.640000001</v>
      </c>
      <c r="H17" s="15">
        <v>70625616.120000005</v>
      </c>
      <c r="I17" s="15">
        <v>70625616.120000005</v>
      </c>
      <c r="J17" s="16">
        <f t="shared" si="0"/>
        <v>-197001.87999999523</v>
      </c>
      <c r="K17" s="17"/>
    </row>
    <row r="18" spans="2:11" x14ac:dyDescent="0.25">
      <c r="B18" s="58" t="s">
        <v>24</v>
      </c>
      <c r="C18" s="59"/>
      <c r="D18" s="60"/>
      <c r="E18" s="15">
        <v>0</v>
      </c>
      <c r="F18" s="15">
        <v>0</v>
      </c>
      <c r="G18" s="16">
        <f t="shared" si="1"/>
        <v>0</v>
      </c>
      <c r="H18" s="15">
        <v>0</v>
      </c>
      <c r="I18" s="15">
        <v>0</v>
      </c>
      <c r="J18" s="16">
        <f t="shared" si="0"/>
        <v>0</v>
      </c>
      <c r="K18" s="17"/>
    </row>
    <row r="19" spans="2:11" x14ac:dyDescent="0.25">
      <c r="B19" s="58" t="s">
        <v>25</v>
      </c>
      <c r="C19" s="59"/>
      <c r="D19" s="60"/>
      <c r="E19" s="15">
        <v>853293538</v>
      </c>
      <c r="F19" s="15">
        <v>16140258</v>
      </c>
      <c r="G19" s="16">
        <f t="shared" si="1"/>
        <v>869433796</v>
      </c>
      <c r="H19" s="15">
        <v>674770243.12</v>
      </c>
      <c r="I19" s="15">
        <v>674770243.12</v>
      </c>
      <c r="J19" s="16">
        <f t="shared" si="0"/>
        <v>-178523294.88</v>
      </c>
      <c r="K19" s="17"/>
    </row>
    <row r="20" spans="2:11" ht="22.5" customHeight="1" x14ac:dyDescent="0.25">
      <c r="B20" s="58" t="s">
        <v>26</v>
      </c>
      <c r="C20" s="59"/>
      <c r="D20" s="60"/>
      <c r="E20" s="15">
        <v>153657319</v>
      </c>
      <c r="F20" s="15">
        <v>53645556.630000003</v>
      </c>
      <c r="G20" s="16">
        <f t="shared" si="1"/>
        <v>207302875.63</v>
      </c>
      <c r="H20" s="15">
        <v>183921201.38999999</v>
      </c>
      <c r="I20" s="15">
        <v>183921201.38999999</v>
      </c>
      <c r="J20" s="16">
        <f>+I20-E20</f>
        <v>30263882.389999986</v>
      </c>
      <c r="K20" s="17"/>
    </row>
    <row r="21" spans="2:11" x14ac:dyDescent="0.25">
      <c r="B21" s="58" t="s">
        <v>27</v>
      </c>
      <c r="C21" s="59"/>
      <c r="D21" s="60"/>
      <c r="E21" s="15">
        <v>125136689</v>
      </c>
      <c r="F21" s="15">
        <v>0</v>
      </c>
      <c r="G21" s="16">
        <f t="shared" si="1"/>
        <v>125136689</v>
      </c>
      <c r="H21" s="15">
        <v>0</v>
      </c>
      <c r="I21" s="15">
        <v>0</v>
      </c>
      <c r="J21" s="16">
        <f t="shared" si="0"/>
        <v>-125136689</v>
      </c>
      <c r="K21" s="17"/>
    </row>
    <row r="22" spans="2:11" x14ac:dyDescent="0.25">
      <c r="B22" s="61" t="s">
        <v>28</v>
      </c>
      <c r="C22" s="62"/>
      <c r="D22" s="63"/>
      <c r="E22" s="18">
        <f t="shared" ref="E22" si="2">SUM(E12:E21)</f>
        <v>1756306061</v>
      </c>
      <c r="F22" s="18">
        <f>SUM(F12:F21)</f>
        <v>170270537.56</v>
      </c>
      <c r="G22" s="18">
        <f>SUM(G12:G21)</f>
        <v>1926576598.5599999</v>
      </c>
      <c r="H22" s="18">
        <f>SUM(H12:H21)</f>
        <v>1511200984.6300001</v>
      </c>
      <c r="I22" s="18">
        <f>SUM(I12:I21)</f>
        <v>1511200984.6300001</v>
      </c>
      <c r="J22" s="18">
        <f t="shared" si="0"/>
        <v>-245105076.36999989</v>
      </c>
      <c r="K22" s="17"/>
    </row>
    <row r="23" spans="2:11" x14ac:dyDescent="0.25">
      <c r="B23" s="19" t="s">
        <v>29</v>
      </c>
      <c r="C23" s="20"/>
      <c r="D23" s="21"/>
      <c r="E23" s="22">
        <v>0</v>
      </c>
      <c r="F23" s="23">
        <v>0</v>
      </c>
      <c r="G23" s="24">
        <f t="shared" si="1"/>
        <v>0</v>
      </c>
      <c r="H23" s="22">
        <v>1469202.35</v>
      </c>
      <c r="I23" s="22">
        <v>1469202.35</v>
      </c>
      <c r="J23" s="24">
        <f t="shared" si="0"/>
        <v>1469202.35</v>
      </c>
      <c r="K23" s="17"/>
    </row>
    <row r="24" spans="2:11" x14ac:dyDescent="0.25">
      <c r="B24" s="25"/>
      <c r="C24" s="26"/>
      <c r="D24" s="27" t="s">
        <v>30</v>
      </c>
      <c r="E24" s="18">
        <f>+E23+E22</f>
        <v>1756306061</v>
      </c>
      <c r="F24" s="18">
        <f>+F23+F22</f>
        <v>170270537.56</v>
      </c>
      <c r="G24" s="18">
        <f>+G23+G22</f>
        <v>1926576598.5599999</v>
      </c>
      <c r="H24" s="18">
        <f>+H23+H22</f>
        <v>1512670186.98</v>
      </c>
      <c r="I24" s="18">
        <f>+I23+I22</f>
        <v>1512670186.98</v>
      </c>
      <c r="J24" s="54">
        <f>+J22+J23</f>
        <v>-243635874.01999989</v>
      </c>
      <c r="K24" s="17"/>
    </row>
    <row r="25" spans="2:11" x14ac:dyDescent="0.25">
      <c r="B25" s="28"/>
      <c r="C25" s="29"/>
      <c r="D25" s="29"/>
      <c r="E25" s="30"/>
      <c r="F25" s="30"/>
      <c r="G25" s="30"/>
      <c r="H25" s="56" t="s">
        <v>31</v>
      </c>
      <c r="I25" s="57"/>
      <c r="J25" s="55"/>
      <c r="K25" s="17"/>
    </row>
    <row r="26" spans="2:11" x14ac:dyDescent="0.25">
      <c r="I26" s="17"/>
    </row>
    <row r="27" spans="2:11" x14ac:dyDescent="0.25">
      <c r="J27" s="17"/>
    </row>
    <row r="28" spans="2:11" x14ac:dyDescent="0.25">
      <c r="J28" s="17"/>
    </row>
    <row r="29" spans="2:11" x14ac:dyDescent="0.25">
      <c r="J29" s="17"/>
    </row>
    <row r="30" spans="2:11" x14ac:dyDescent="0.25">
      <c r="J30" s="17"/>
    </row>
    <row r="31" spans="2:11" x14ac:dyDescent="0.25">
      <c r="J31" s="17"/>
    </row>
  </sheetData>
  <mergeCells count="20">
    <mergeCell ref="B3:J3"/>
    <mergeCell ref="B4:J4"/>
    <mergeCell ref="B5:J5"/>
    <mergeCell ref="B6:J6"/>
    <mergeCell ref="B8:D10"/>
    <mergeCell ref="E8:I8"/>
    <mergeCell ref="J8:J9"/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  <ignoredErrors>
    <ignoredError sqref="E10:I10" numberStoredAsText="1"/>
    <ignoredError sqref="G22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5539"/>
  <sheetViews>
    <sheetView tabSelected="1" workbookViewId="0">
      <selection activeCell="B8" sqref="B8:C10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47.28515625" customWidth="1"/>
    <col min="4" max="4" width="14.7109375" bestFit="1" customWidth="1"/>
    <col min="5" max="5" width="13.5703125" bestFit="1" customWidth="1"/>
    <col min="6" max="9" width="14.7109375" bestFit="1" customWidth="1"/>
    <col min="10" max="10" width="2.7109375" customWidth="1"/>
    <col min="11" max="11" width="11.42578125" hidden="1" customWidth="1"/>
  </cols>
  <sheetData>
    <row r="2" spans="2:9" x14ac:dyDescent="0.25">
      <c r="B2" s="85" t="s">
        <v>0</v>
      </c>
      <c r="C2" s="85"/>
      <c r="D2" s="85"/>
      <c r="E2" s="85"/>
      <c r="F2" s="85"/>
      <c r="G2" s="85"/>
      <c r="H2" s="85"/>
      <c r="I2" s="85"/>
    </row>
    <row r="3" spans="2:9" x14ac:dyDescent="0.25">
      <c r="B3" s="85" t="s">
        <v>32</v>
      </c>
      <c r="C3" s="85"/>
      <c r="D3" s="85"/>
      <c r="E3" s="85"/>
      <c r="F3" s="85"/>
      <c r="G3" s="85"/>
      <c r="H3" s="85"/>
      <c r="I3" s="85"/>
    </row>
    <row r="4" spans="2:9" x14ac:dyDescent="0.25">
      <c r="B4" s="85" t="s">
        <v>33</v>
      </c>
      <c r="C4" s="85"/>
      <c r="D4" s="85"/>
      <c r="E4" s="85"/>
      <c r="F4" s="85"/>
      <c r="G4" s="85"/>
      <c r="H4" s="85"/>
      <c r="I4" s="85"/>
    </row>
    <row r="5" spans="2:9" x14ac:dyDescent="0.25">
      <c r="B5" s="85" t="s">
        <v>114</v>
      </c>
      <c r="C5" s="85"/>
      <c r="D5" s="85"/>
      <c r="E5" s="85"/>
      <c r="F5" s="85"/>
      <c r="G5" s="85"/>
      <c r="H5" s="85"/>
      <c r="I5" s="85"/>
    </row>
    <row r="6" spans="2:9" x14ac:dyDescent="0.25">
      <c r="B6" s="85" t="s">
        <v>3</v>
      </c>
      <c r="C6" s="85"/>
      <c r="D6" s="85"/>
      <c r="E6" s="85"/>
      <c r="F6" s="85"/>
      <c r="G6" s="85"/>
      <c r="H6" s="85"/>
      <c r="I6" s="85"/>
    </row>
    <row r="7" spans="2:9" ht="7.5" customHeight="1" x14ac:dyDescent="0.25">
      <c r="B7" s="31"/>
      <c r="C7" s="31"/>
      <c r="D7" s="31"/>
      <c r="E7" s="31"/>
      <c r="F7" s="31"/>
      <c r="G7" s="31"/>
      <c r="H7" s="31"/>
      <c r="I7" s="31"/>
    </row>
    <row r="8" spans="2:9" x14ac:dyDescent="0.25">
      <c r="B8" s="70" t="s">
        <v>34</v>
      </c>
      <c r="C8" s="82"/>
      <c r="D8" s="76" t="s">
        <v>35</v>
      </c>
      <c r="E8" s="77"/>
      <c r="F8" s="77"/>
      <c r="G8" s="77"/>
      <c r="H8" s="78"/>
      <c r="I8" s="79" t="s">
        <v>36</v>
      </c>
    </row>
    <row r="9" spans="2:9" ht="24.75" x14ac:dyDescent="0.25">
      <c r="B9" s="72"/>
      <c r="C9" s="83"/>
      <c r="D9" s="7" t="s">
        <v>37</v>
      </c>
      <c r="E9" s="8" t="s">
        <v>38</v>
      </c>
      <c r="F9" s="7" t="s">
        <v>9</v>
      </c>
      <c r="G9" s="7" t="s">
        <v>10</v>
      </c>
      <c r="H9" s="7" t="s">
        <v>39</v>
      </c>
      <c r="I9" s="79"/>
    </row>
    <row r="10" spans="2:9" x14ac:dyDescent="0.25">
      <c r="B10" s="74"/>
      <c r="C10" s="84"/>
      <c r="D10" s="9">
        <v>1</v>
      </c>
      <c r="E10" s="9">
        <v>2</v>
      </c>
      <c r="F10" s="9" t="s">
        <v>40</v>
      </c>
      <c r="G10" s="9">
        <v>4</v>
      </c>
      <c r="H10" s="9">
        <v>5</v>
      </c>
      <c r="I10" s="9" t="s">
        <v>41</v>
      </c>
    </row>
    <row r="11" spans="2:9" s="36" customFormat="1" ht="12" x14ac:dyDescent="0.2">
      <c r="B11" s="80" t="s">
        <v>42</v>
      </c>
      <c r="C11" s="81"/>
      <c r="D11" s="32">
        <f t="shared" ref="D11:I11" si="0">SUM(D12:D18)</f>
        <v>683797976</v>
      </c>
      <c r="E11" s="33">
        <f t="shared" si="0"/>
        <v>47834935.550000004</v>
      </c>
      <c r="F11" s="34">
        <f t="shared" si="0"/>
        <v>731632911.54999995</v>
      </c>
      <c r="G11" s="35">
        <f t="shared" si="0"/>
        <v>503606024.40000004</v>
      </c>
      <c r="H11" s="32">
        <f t="shared" si="0"/>
        <v>494943432.60000002</v>
      </c>
      <c r="I11" s="34">
        <f t="shared" si="0"/>
        <v>228026887.15000001</v>
      </c>
    </row>
    <row r="12" spans="2:9" s="36" customFormat="1" ht="12" x14ac:dyDescent="0.2">
      <c r="B12" s="47"/>
      <c r="C12" s="48" t="s">
        <v>43</v>
      </c>
      <c r="D12" s="49">
        <v>407132987</v>
      </c>
      <c r="E12" s="50">
        <v>9852965.7599999998</v>
      </c>
      <c r="F12" s="37">
        <f t="shared" ref="F12:F18" si="1">D12+E12</f>
        <v>416985952.75999999</v>
      </c>
      <c r="G12" s="51">
        <v>308254598.30000001</v>
      </c>
      <c r="H12" s="49">
        <v>308238307.45999998</v>
      </c>
      <c r="I12" s="37">
        <f t="shared" ref="I12:I62" si="2">+F12-G12</f>
        <v>108731354.45999998</v>
      </c>
    </row>
    <row r="13" spans="2:9" s="36" customFormat="1" ht="12" x14ac:dyDescent="0.2">
      <c r="B13" s="47"/>
      <c r="C13" s="48" t="s">
        <v>44</v>
      </c>
      <c r="D13" s="38">
        <v>0</v>
      </c>
      <c r="E13" s="50">
        <v>0</v>
      </c>
      <c r="F13" s="37">
        <f t="shared" si="1"/>
        <v>0</v>
      </c>
      <c r="G13" s="39">
        <v>0</v>
      </c>
      <c r="H13" s="38">
        <v>0</v>
      </c>
      <c r="I13" s="37">
        <f t="shared" si="2"/>
        <v>0</v>
      </c>
    </row>
    <row r="14" spans="2:9" s="36" customFormat="1" ht="12" x14ac:dyDescent="0.2">
      <c r="B14" s="47"/>
      <c r="C14" s="48" t="s">
        <v>45</v>
      </c>
      <c r="D14" s="49">
        <v>75523012</v>
      </c>
      <c r="E14" s="50">
        <v>2051843.48</v>
      </c>
      <c r="F14" s="37">
        <f t="shared" si="1"/>
        <v>77574855.480000004</v>
      </c>
      <c r="G14" s="51">
        <v>19152558.690000001</v>
      </c>
      <c r="H14" s="49">
        <v>19152558.690000001</v>
      </c>
      <c r="I14" s="37">
        <f t="shared" si="2"/>
        <v>58422296.790000007</v>
      </c>
    </row>
    <row r="15" spans="2:9" s="36" customFormat="1" ht="12" x14ac:dyDescent="0.2">
      <c r="B15" s="47"/>
      <c r="C15" s="48" t="s">
        <v>46</v>
      </c>
      <c r="D15" s="49">
        <v>14380606</v>
      </c>
      <c r="E15" s="50">
        <v>1979226</v>
      </c>
      <c r="F15" s="37">
        <f t="shared" si="1"/>
        <v>16359832</v>
      </c>
      <c r="G15" s="39">
        <v>13338269.73</v>
      </c>
      <c r="H15" s="38">
        <v>13338269.73</v>
      </c>
      <c r="I15" s="37">
        <f t="shared" si="2"/>
        <v>3021562.2699999996</v>
      </c>
    </row>
    <row r="16" spans="2:9" s="36" customFormat="1" ht="12" x14ac:dyDescent="0.2">
      <c r="B16" s="47"/>
      <c r="C16" s="48" t="s">
        <v>47</v>
      </c>
      <c r="D16" s="49">
        <v>174761847</v>
      </c>
      <c r="E16" s="50">
        <v>33950900.310000002</v>
      </c>
      <c r="F16" s="37">
        <f t="shared" si="1"/>
        <v>208712747.31</v>
      </c>
      <c r="G16" s="39">
        <v>154899166.68000001</v>
      </c>
      <c r="H16" s="38">
        <v>146252865.72</v>
      </c>
      <c r="I16" s="37">
        <f t="shared" si="2"/>
        <v>53813580.629999995</v>
      </c>
    </row>
    <row r="17" spans="2:9" s="36" customFormat="1" ht="12" x14ac:dyDescent="0.2">
      <c r="B17" s="47"/>
      <c r="C17" s="48" t="s">
        <v>48</v>
      </c>
      <c r="D17" s="38">
        <v>0</v>
      </c>
      <c r="E17" s="15">
        <v>0</v>
      </c>
      <c r="F17" s="37">
        <f t="shared" si="1"/>
        <v>0</v>
      </c>
      <c r="G17" s="39">
        <v>0</v>
      </c>
      <c r="H17" s="38">
        <v>0</v>
      </c>
      <c r="I17" s="37">
        <f t="shared" si="2"/>
        <v>0</v>
      </c>
    </row>
    <row r="18" spans="2:9" s="36" customFormat="1" ht="12" x14ac:dyDescent="0.2">
      <c r="B18" s="47"/>
      <c r="C18" s="48" t="s">
        <v>49</v>
      </c>
      <c r="D18" s="49">
        <v>11999524</v>
      </c>
      <c r="E18" s="15">
        <v>0</v>
      </c>
      <c r="F18" s="37">
        <f t="shared" si="1"/>
        <v>11999524</v>
      </c>
      <c r="G18" s="39">
        <v>7961431</v>
      </c>
      <c r="H18" s="38">
        <v>7961431</v>
      </c>
      <c r="I18" s="37">
        <f t="shared" si="2"/>
        <v>4038093</v>
      </c>
    </row>
    <row r="19" spans="2:9" s="36" customFormat="1" ht="12" x14ac:dyDescent="0.2">
      <c r="B19" s="80" t="s">
        <v>50</v>
      </c>
      <c r="C19" s="81"/>
      <c r="D19" s="34">
        <f t="shared" ref="D19:I19" si="3">SUM(D20:D28)</f>
        <v>145920796.16</v>
      </c>
      <c r="E19" s="33">
        <f t="shared" si="3"/>
        <v>21889976.350000001</v>
      </c>
      <c r="F19" s="34">
        <f t="shared" si="3"/>
        <v>167810772.50999999</v>
      </c>
      <c r="G19" s="35">
        <f t="shared" si="3"/>
        <v>121571344.83000001</v>
      </c>
      <c r="H19" s="34">
        <f t="shared" si="3"/>
        <v>114005856.78</v>
      </c>
      <c r="I19" s="34">
        <f t="shared" si="3"/>
        <v>46239427.679999992</v>
      </c>
    </row>
    <row r="20" spans="2:9" s="36" customFormat="1" ht="24" x14ac:dyDescent="0.2">
      <c r="B20" s="47"/>
      <c r="C20" s="48" t="s">
        <v>51</v>
      </c>
      <c r="D20" s="49">
        <v>6755748.1600000001</v>
      </c>
      <c r="E20" s="15">
        <v>499170.56</v>
      </c>
      <c r="F20" s="37">
        <f t="shared" ref="F20:F62" si="4">D20+E20</f>
        <v>7254918.7199999997</v>
      </c>
      <c r="G20" s="39">
        <v>5301806.9400000004</v>
      </c>
      <c r="H20" s="38">
        <v>4956266.74</v>
      </c>
      <c r="I20" s="37">
        <f t="shared" si="2"/>
        <v>1953111.7799999993</v>
      </c>
    </row>
    <row r="21" spans="2:9" s="36" customFormat="1" ht="12" x14ac:dyDescent="0.2">
      <c r="B21" s="47"/>
      <c r="C21" s="48" t="s">
        <v>52</v>
      </c>
      <c r="D21" s="49">
        <v>575235</v>
      </c>
      <c r="E21" s="15">
        <v>0</v>
      </c>
      <c r="F21" s="37">
        <f t="shared" si="4"/>
        <v>575235</v>
      </c>
      <c r="G21" s="39">
        <v>409381.23</v>
      </c>
      <c r="H21" s="38">
        <v>407701.23</v>
      </c>
      <c r="I21" s="37">
        <f t="shared" si="2"/>
        <v>165853.77000000002</v>
      </c>
    </row>
    <row r="22" spans="2:9" s="36" customFormat="1" ht="24" x14ac:dyDescent="0.2">
      <c r="B22" s="47"/>
      <c r="C22" s="48" t="s">
        <v>53</v>
      </c>
      <c r="D22" s="38">
        <v>0</v>
      </c>
      <c r="E22" s="50">
        <v>0</v>
      </c>
      <c r="F22" s="37">
        <f t="shared" si="4"/>
        <v>0</v>
      </c>
      <c r="G22" s="39">
        <v>0</v>
      </c>
      <c r="H22" s="38">
        <v>0</v>
      </c>
      <c r="I22" s="37">
        <f t="shared" si="2"/>
        <v>0</v>
      </c>
    </row>
    <row r="23" spans="2:9" s="36" customFormat="1" ht="12" x14ac:dyDescent="0.2">
      <c r="B23" s="47"/>
      <c r="C23" s="48" t="s">
        <v>54</v>
      </c>
      <c r="D23" s="49">
        <v>33973499</v>
      </c>
      <c r="E23" s="50">
        <v>4347703.1500000004</v>
      </c>
      <c r="F23" s="37">
        <f t="shared" si="4"/>
        <v>38321202.149999999</v>
      </c>
      <c r="G23" s="39">
        <v>26217666.539999999</v>
      </c>
      <c r="H23" s="38">
        <v>25331674.129999999</v>
      </c>
      <c r="I23" s="37">
        <f t="shared" si="2"/>
        <v>12103535.609999999</v>
      </c>
    </row>
    <row r="24" spans="2:9" s="36" customFormat="1" ht="12" x14ac:dyDescent="0.2">
      <c r="B24" s="47"/>
      <c r="C24" s="48" t="s">
        <v>55</v>
      </c>
      <c r="D24" s="49">
        <v>75600</v>
      </c>
      <c r="E24" s="50">
        <v>0</v>
      </c>
      <c r="F24" s="37">
        <f t="shared" si="4"/>
        <v>75600</v>
      </c>
      <c r="G24" s="39">
        <v>45609.15</v>
      </c>
      <c r="H24" s="38">
        <v>45609.15</v>
      </c>
      <c r="I24" s="37">
        <f t="shared" si="2"/>
        <v>29990.85</v>
      </c>
    </row>
    <row r="25" spans="2:9" s="36" customFormat="1" ht="12" x14ac:dyDescent="0.2">
      <c r="B25" s="47"/>
      <c r="C25" s="48" t="s">
        <v>56</v>
      </c>
      <c r="D25" s="49">
        <v>80368543</v>
      </c>
      <c r="E25" s="50">
        <v>14240370</v>
      </c>
      <c r="F25" s="37">
        <f t="shared" si="4"/>
        <v>94608913</v>
      </c>
      <c r="G25" s="39">
        <v>71109898.420000002</v>
      </c>
      <c r="H25" s="38">
        <v>65194406.539999999</v>
      </c>
      <c r="I25" s="37">
        <f t="shared" si="2"/>
        <v>23499014.579999998</v>
      </c>
    </row>
    <row r="26" spans="2:9" s="36" customFormat="1" ht="24" x14ac:dyDescent="0.2">
      <c r="B26" s="47"/>
      <c r="C26" s="48" t="s">
        <v>57</v>
      </c>
      <c r="D26" s="49">
        <v>9441044</v>
      </c>
      <c r="E26" s="50">
        <v>5675854.9400000004</v>
      </c>
      <c r="F26" s="37">
        <f t="shared" si="4"/>
        <v>15116898.940000001</v>
      </c>
      <c r="G26" s="39">
        <v>9404518.9000000004</v>
      </c>
      <c r="H26" s="38">
        <v>9140410.9000000004</v>
      </c>
      <c r="I26" s="37">
        <f t="shared" si="2"/>
        <v>5712380.040000001</v>
      </c>
    </row>
    <row r="27" spans="2:9" s="36" customFormat="1" ht="12" x14ac:dyDescent="0.2">
      <c r="B27" s="47"/>
      <c r="C27" s="48" t="s">
        <v>58</v>
      </c>
      <c r="D27" s="38">
        <v>0</v>
      </c>
      <c r="E27" s="50">
        <v>2522560</v>
      </c>
      <c r="F27" s="37">
        <f t="shared" si="4"/>
        <v>2522560</v>
      </c>
      <c r="G27" s="39">
        <v>2514719.9</v>
      </c>
      <c r="H27" s="38">
        <v>2514719.9</v>
      </c>
      <c r="I27" s="37">
        <f t="shared" si="2"/>
        <v>7840.1000000000931</v>
      </c>
    </row>
    <row r="28" spans="2:9" s="36" customFormat="1" ht="12" x14ac:dyDescent="0.2">
      <c r="B28" s="47"/>
      <c r="C28" s="48" t="s">
        <v>59</v>
      </c>
      <c r="D28" s="49">
        <v>14731127</v>
      </c>
      <c r="E28" s="15">
        <v>-5395682.2999999998</v>
      </c>
      <c r="F28" s="37">
        <f t="shared" si="4"/>
        <v>9335444.6999999993</v>
      </c>
      <c r="G28" s="50">
        <v>6567743.75</v>
      </c>
      <c r="H28" s="49">
        <v>6415068.1900000004</v>
      </c>
      <c r="I28" s="37">
        <f t="shared" si="2"/>
        <v>2767700.9499999993</v>
      </c>
    </row>
    <row r="29" spans="2:9" s="36" customFormat="1" ht="12" x14ac:dyDescent="0.2">
      <c r="B29" s="80" t="s">
        <v>60</v>
      </c>
      <c r="C29" s="81"/>
      <c r="D29" s="34">
        <f t="shared" ref="D29:I29" si="5">SUM(D30:D38)</f>
        <v>377019644</v>
      </c>
      <c r="E29" s="33">
        <f t="shared" si="5"/>
        <v>22414609.350000001</v>
      </c>
      <c r="F29" s="34">
        <f t="shared" si="5"/>
        <v>399434253.35000002</v>
      </c>
      <c r="G29" s="35">
        <f t="shared" si="5"/>
        <v>295198650.84000003</v>
      </c>
      <c r="H29" s="34">
        <f t="shared" si="5"/>
        <v>286760771.09000003</v>
      </c>
      <c r="I29" s="34">
        <f t="shared" si="5"/>
        <v>104235602.50999999</v>
      </c>
    </row>
    <row r="30" spans="2:9" s="36" customFormat="1" ht="12" x14ac:dyDescent="0.2">
      <c r="B30" s="47"/>
      <c r="C30" s="48" t="s">
        <v>61</v>
      </c>
      <c r="D30" s="49">
        <v>90636760</v>
      </c>
      <c r="E30" s="15">
        <v>-5641252</v>
      </c>
      <c r="F30" s="37">
        <f t="shared" si="4"/>
        <v>84995508</v>
      </c>
      <c r="G30" s="39">
        <v>67223620.700000003</v>
      </c>
      <c r="H30" s="38">
        <v>67221068.780000001</v>
      </c>
      <c r="I30" s="37">
        <f t="shared" si="2"/>
        <v>17771887.299999997</v>
      </c>
    </row>
    <row r="31" spans="2:9" s="36" customFormat="1" ht="12" x14ac:dyDescent="0.2">
      <c r="B31" s="47"/>
      <c r="C31" s="48" t="s">
        <v>62</v>
      </c>
      <c r="D31" s="49">
        <v>19338770</v>
      </c>
      <c r="E31" s="15">
        <v>7551016.4000000004</v>
      </c>
      <c r="F31" s="37">
        <f t="shared" si="4"/>
        <v>26889786.399999999</v>
      </c>
      <c r="G31" s="39">
        <v>21966438.129999999</v>
      </c>
      <c r="H31" s="38">
        <v>21920038.129999999</v>
      </c>
      <c r="I31" s="37">
        <f t="shared" si="2"/>
        <v>4923348.2699999996</v>
      </c>
    </row>
    <row r="32" spans="2:9" s="36" customFormat="1" ht="24" x14ac:dyDescent="0.2">
      <c r="B32" s="47"/>
      <c r="C32" s="48" t="s">
        <v>63</v>
      </c>
      <c r="D32" s="49">
        <v>23525969</v>
      </c>
      <c r="E32" s="50">
        <v>9398001.1799999997</v>
      </c>
      <c r="F32" s="37">
        <f t="shared" si="4"/>
        <v>32923970.18</v>
      </c>
      <c r="G32" s="39">
        <v>21234051.449999999</v>
      </c>
      <c r="H32" s="38">
        <v>20727226.91</v>
      </c>
      <c r="I32" s="37">
        <f t="shared" si="2"/>
        <v>11689918.73</v>
      </c>
    </row>
    <row r="33" spans="2:9" s="36" customFormat="1" ht="12" x14ac:dyDescent="0.2">
      <c r="B33" s="47"/>
      <c r="C33" s="48" t="s">
        <v>64</v>
      </c>
      <c r="D33" s="49">
        <v>10702769</v>
      </c>
      <c r="E33" s="15">
        <v>660170.18000000005</v>
      </c>
      <c r="F33" s="37">
        <f t="shared" si="4"/>
        <v>11362939.18</v>
      </c>
      <c r="G33" s="39">
        <v>11180817.65</v>
      </c>
      <c r="H33" s="38">
        <v>11180817.65</v>
      </c>
      <c r="I33" s="37">
        <f t="shared" si="2"/>
        <v>182121.52999999933</v>
      </c>
    </row>
    <row r="34" spans="2:9" s="36" customFormat="1" ht="24" x14ac:dyDescent="0.2">
      <c r="B34" s="47"/>
      <c r="C34" s="48" t="s">
        <v>65</v>
      </c>
      <c r="D34" s="49">
        <v>178802218</v>
      </c>
      <c r="E34" s="15">
        <v>4521508.04</v>
      </c>
      <c r="F34" s="37">
        <f t="shared" si="4"/>
        <v>183323726.03999999</v>
      </c>
      <c r="G34" s="39">
        <v>133934536.73999999</v>
      </c>
      <c r="H34" s="38">
        <v>126871741.81</v>
      </c>
      <c r="I34" s="37">
        <f t="shared" si="2"/>
        <v>49389189.299999997</v>
      </c>
    </row>
    <row r="35" spans="2:9" s="36" customFormat="1" ht="12" x14ac:dyDescent="0.2">
      <c r="B35" s="47"/>
      <c r="C35" s="48" t="s">
        <v>66</v>
      </c>
      <c r="D35" s="49">
        <v>10842000</v>
      </c>
      <c r="E35" s="15">
        <v>710348</v>
      </c>
      <c r="F35" s="37">
        <f t="shared" si="4"/>
        <v>11552348</v>
      </c>
      <c r="G35" s="39">
        <v>6338004.0199999996</v>
      </c>
      <c r="H35" s="38">
        <v>5789904.0199999996</v>
      </c>
      <c r="I35" s="37">
        <f t="shared" si="2"/>
        <v>5214343.9800000004</v>
      </c>
    </row>
    <row r="36" spans="2:9" s="36" customFormat="1" ht="12" x14ac:dyDescent="0.2">
      <c r="B36" s="47"/>
      <c r="C36" s="48" t="s">
        <v>67</v>
      </c>
      <c r="D36" s="49">
        <v>596729</v>
      </c>
      <c r="E36" s="15">
        <v>34000</v>
      </c>
      <c r="F36" s="37">
        <v>630729</v>
      </c>
      <c r="G36" s="50">
        <v>458750.86</v>
      </c>
      <c r="H36" s="49">
        <v>417622.86</v>
      </c>
      <c r="I36" s="37">
        <f t="shared" si="2"/>
        <v>171978.14</v>
      </c>
    </row>
    <row r="37" spans="2:9" s="36" customFormat="1" ht="12" x14ac:dyDescent="0.2">
      <c r="B37" s="47"/>
      <c r="C37" s="48" t="s">
        <v>68</v>
      </c>
      <c r="D37" s="49">
        <v>26944542</v>
      </c>
      <c r="E37" s="50">
        <v>-3142771.05</v>
      </c>
      <c r="F37" s="37">
        <f t="shared" si="4"/>
        <v>23801770.949999999</v>
      </c>
      <c r="G37" s="39">
        <v>10907691.369999999</v>
      </c>
      <c r="H37" s="38">
        <v>10696345.01</v>
      </c>
      <c r="I37" s="37">
        <f t="shared" si="2"/>
        <v>12894079.58</v>
      </c>
    </row>
    <row r="38" spans="2:9" s="36" customFormat="1" ht="12" x14ac:dyDescent="0.2">
      <c r="B38" s="47"/>
      <c r="C38" s="48" t="s">
        <v>69</v>
      </c>
      <c r="D38" s="49">
        <v>15629887</v>
      </c>
      <c r="E38" s="15">
        <v>8323588.5999999996</v>
      </c>
      <c r="F38" s="37">
        <f t="shared" si="4"/>
        <v>23953475.600000001</v>
      </c>
      <c r="G38" s="39">
        <v>21954739.920000002</v>
      </c>
      <c r="H38" s="38">
        <v>21936005.920000002</v>
      </c>
      <c r="I38" s="37">
        <f t="shared" si="2"/>
        <v>1998735.6799999997</v>
      </c>
    </row>
    <row r="39" spans="2:9" s="36" customFormat="1" ht="12" x14ac:dyDescent="0.2">
      <c r="B39" s="80" t="s">
        <v>26</v>
      </c>
      <c r="C39" s="81"/>
      <c r="D39" s="34">
        <f t="shared" ref="D39:I39" si="6">SUM(D40:D48)</f>
        <v>71290454</v>
      </c>
      <c r="E39" s="33">
        <f t="shared" si="6"/>
        <v>8188100.7000000002</v>
      </c>
      <c r="F39" s="34">
        <f t="shared" si="6"/>
        <v>79478554.700000003</v>
      </c>
      <c r="G39" s="35">
        <f t="shared" si="6"/>
        <v>62355340.270000003</v>
      </c>
      <c r="H39" s="34">
        <f t="shared" si="6"/>
        <v>60558297.700000003</v>
      </c>
      <c r="I39" s="34">
        <f t="shared" si="6"/>
        <v>17123214.43</v>
      </c>
    </row>
    <row r="40" spans="2:9" s="36" customFormat="1" ht="12" x14ac:dyDescent="0.2">
      <c r="B40" s="47"/>
      <c r="C40" s="48" t="s">
        <v>70</v>
      </c>
      <c r="D40" s="38">
        <v>0</v>
      </c>
      <c r="E40" s="15">
        <v>0</v>
      </c>
      <c r="F40" s="37">
        <f t="shared" si="4"/>
        <v>0</v>
      </c>
      <c r="G40" s="39">
        <v>0</v>
      </c>
      <c r="H40" s="38">
        <v>0</v>
      </c>
      <c r="I40" s="37">
        <f t="shared" si="2"/>
        <v>0</v>
      </c>
    </row>
    <row r="41" spans="2:9" s="36" customFormat="1" ht="12" x14ac:dyDescent="0.2">
      <c r="B41" s="47"/>
      <c r="C41" s="48" t="s">
        <v>71</v>
      </c>
      <c r="D41" s="38">
        <v>0</v>
      </c>
      <c r="E41" s="15">
        <v>0</v>
      </c>
      <c r="F41" s="37">
        <f t="shared" si="4"/>
        <v>0</v>
      </c>
      <c r="G41" s="39">
        <v>0</v>
      </c>
      <c r="H41" s="38">
        <v>0</v>
      </c>
      <c r="I41" s="37">
        <f t="shared" si="2"/>
        <v>0</v>
      </c>
    </row>
    <row r="42" spans="2:9" s="36" customFormat="1" ht="12" x14ac:dyDescent="0.2">
      <c r="B42" s="47"/>
      <c r="C42" s="48" t="s">
        <v>72</v>
      </c>
      <c r="D42" s="38">
        <v>0</v>
      </c>
      <c r="E42" s="15">
        <v>0</v>
      </c>
      <c r="F42" s="37">
        <f t="shared" si="4"/>
        <v>0</v>
      </c>
      <c r="G42" s="39">
        <v>0</v>
      </c>
      <c r="H42" s="38">
        <v>0</v>
      </c>
      <c r="I42" s="37">
        <f t="shared" si="2"/>
        <v>0</v>
      </c>
    </row>
    <row r="43" spans="2:9" s="36" customFormat="1" ht="12" x14ac:dyDescent="0.2">
      <c r="B43" s="47"/>
      <c r="C43" s="48" t="s">
        <v>73</v>
      </c>
      <c r="D43" s="49">
        <v>71223454</v>
      </c>
      <c r="E43" s="50">
        <v>8188100.7000000002</v>
      </c>
      <c r="F43" s="37">
        <f t="shared" si="4"/>
        <v>79411554.700000003</v>
      </c>
      <c r="G43" s="50">
        <v>62297340.270000003</v>
      </c>
      <c r="H43" s="49">
        <v>60500297.700000003</v>
      </c>
      <c r="I43" s="37">
        <f t="shared" si="2"/>
        <v>17114214.43</v>
      </c>
    </row>
    <row r="44" spans="2:9" s="36" customFormat="1" ht="12" x14ac:dyDescent="0.2">
      <c r="B44" s="47"/>
      <c r="C44" s="48" t="s">
        <v>74</v>
      </c>
      <c r="D44" s="38">
        <v>0</v>
      </c>
      <c r="E44" s="15">
        <v>0</v>
      </c>
      <c r="F44" s="37">
        <f t="shared" si="4"/>
        <v>0</v>
      </c>
      <c r="G44" s="39">
        <v>0</v>
      </c>
      <c r="H44" s="38">
        <v>0</v>
      </c>
      <c r="I44" s="37">
        <f t="shared" si="2"/>
        <v>0</v>
      </c>
    </row>
    <row r="45" spans="2:9" s="36" customFormat="1" ht="24" x14ac:dyDescent="0.2">
      <c r="B45" s="47"/>
      <c r="C45" s="48" t="s">
        <v>75</v>
      </c>
      <c r="D45" s="38">
        <v>0</v>
      </c>
      <c r="E45" s="15">
        <v>0</v>
      </c>
      <c r="F45" s="37">
        <f t="shared" si="4"/>
        <v>0</v>
      </c>
      <c r="G45" s="39">
        <v>0</v>
      </c>
      <c r="H45" s="38">
        <v>0</v>
      </c>
      <c r="I45" s="37">
        <f t="shared" si="2"/>
        <v>0</v>
      </c>
    </row>
    <row r="46" spans="2:9" s="36" customFormat="1" ht="12" x14ac:dyDescent="0.2">
      <c r="B46" s="47"/>
      <c r="C46" s="48" t="s">
        <v>76</v>
      </c>
      <c r="D46" s="38">
        <v>0</v>
      </c>
      <c r="E46" s="15">
        <v>0</v>
      </c>
      <c r="F46" s="37">
        <f t="shared" si="4"/>
        <v>0</v>
      </c>
      <c r="G46" s="39">
        <v>0</v>
      </c>
      <c r="H46" s="38">
        <v>0</v>
      </c>
      <c r="I46" s="37">
        <f t="shared" si="2"/>
        <v>0</v>
      </c>
    </row>
    <row r="47" spans="2:9" s="36" customFormat="1" ht="12" x14ac:dyDescent="0.2">
      <c r="B47" s="47"/>
      <c r="C47" s="48" t="s">
        <v>77</v>
      </c>
      <c r="D47" s="49">
        <v>67000</v>
      </c>
      <c r="E47" s="15">
        <v>0</v>
      </c>
      <c r="F47" s="37">
        <f t="shared" si="4"/>
        <v>67000</v>
      </c>
      <c r="G47" s="39">
        <v>58000</v>
      </c>
      <c r="H47" s="38">
        <v>58000</v>
      </c>
      <c r="I47" s="37">
        <f t="shared" si="2"/>
        <v>9000</v>
      </c>
    </row>
    <row r="48" spans="2:9" s="36" customFormat="1" ht="12" x14ac:dyDescent="0.2">
      <c r="B48" s="47"/>
      <c r="C48" s="48" t="s">
        <v>78</v>
      </c>
      <c r="D48" s="38">
        <v>0</v>
      </c>
      <c r="E48" s="15">
        <v>0</v>
      </c>
      <c r="F48" s="37">
        <f t="shared" si="4"/>
        <v>0</v>
      </c>
      <c r="G48" s="39">
        <v>0</v>
      </c>
      <c r="H48" s="38">
        <v>0</v>
      </c>
      <c r="I48" s="37">
        <f t="shared" si="2"/>
        <v>0</v>
      </c>
    </row>
    <row r="49" spans="2:9" s="36" customFormat="1" ht="12" x14ac:dyDescent="0.2">
      <c r="B49" s="80" t="s">
        <v>79</v>
      </c>
      <c r="C49" s="81"/>
      <c r="D49" s="34">
        <f t="shared" ref="D49:I49" si="7">SUM(D50:D58)</f>
        <v>25062501</v>
      </c>
      <c r="E49" s="33">
        <f t="shared" si="7"/>
        <v>44904198.240000002</v>
      </c>
      <c r="F49" s="34">
        <f t="shared" si="7"/>
        <v>69966699.24000001</v>
      </c>
      <c r="G49" s="35">
        <f t="shared" si="7"/>
        <v>55840181.879999995</v>
      </c>
      <c r="H49" s="34">
        <f t="shared" si="7"/>
        <v>35568642.840000004</v>
      </c>
      <c r="I49" s="34">
        <f t="shared" si="7"/>
        <v>14126517.360000003</v>
      </c>
    </row>
    <row r="50" spans="2:9" s="36" customFormat="1" ht="12" x14ac:dyDescent="0.2">
      <c r="B50" s="47"/>
      <c r="C50" s="48" t="s">
        <v>80</v>
      </c>
      <c r="D50" s="49">
        <v>1754000</v>
      </c>
      <c r="E50" s="50">
        <v>289205.78000000003</v>
      </c>
      <c r="F50" s="37">
        <f t="shared" si="4"/>
        <v>2043205.78</v>
      </c>
      <c r="G50" s="39">
        <v>1803986.72</v>
      </c>
      <c r="H50" s="38">
        <v>1803986.72</v>
      </c>
      <c r="I50" s="37">
        <f t="shared" si="2"/>
        <v>239219.06000000006</v>
      </c>
    </row>
    <row r="51" spans="2:9" s="36" customFormat="1" ht="12" x14ac:dyDescent="0.2">
      <c r="B51" s="47"/>
      <c r="C51" s="48" t="s">
        <v>81</v>
      </c>
      <c r="D51" s="49">
        <v>1472065</v>
      </c>
      <c r="E51" s="50">
        <v>324674.48</v>
      </c>
      <c r="F51" s="37">
        <f t="shared" si="4"/>
        <v>1796739.48</v>
      </c>
      <c r="G51" s="39">
        <v>1304935.71</v>
      </c>
      <c r="H51" s="38">
        <v>1295076.8700000001</v>
      </c>
      <c r="I51" s="37">
        <f t="shared" si="2"/>
        <v>491803.77</v>
      </c>
    </row>
    <row r="52" spans="2:9" s="36" customFormat="1" ht="12" x14ac:dyDescent="0.2">
      <c r="B52" s="47"/>
      <c r="C52" s="48" t="s">
        <v>82</v>
      </c>
      <c r="D52" s="49">
        <v>234000</v>
      </c>
      <c r="E52" s="15">
        <v>-102116.8</v>
      </c>
      <c r="F52" s="37">
        <f t="shared" si="4"/>
        <v>131883.20000000001</v>
      </c>
      <c r="G52" s="39">
        <v>113883.2</v>
      </c>
      <c r="H52" s="38">
        <v>113883.2</v>
      </c>
      <c r="I52" s="37">
        <f t="shared" si="2"/>
        <v>18000.000000000015</v>
      </c>
    </row>
    <row r="53" spans="2:9" s="36" customFormat="1" ht="12" x14ac:dyDescent="0.2">
      <c r="B53" s="47"/>
      <c r="C53" s="48" t="s">
        <v>83</v>
      </c>
      <c r="D53" s="49">
        <v>16125116</v>
      </c>
      <c r="E53" s="15">
        <v>22924650.859999999</v>
      </c>
      <c r="F53" s="37">
        <f t="shared" si="4"/>
        <v>39049766.859999999</v>
      </c>
      <c r="G53" s="39">
        <v>28459650.84</v>
      </c>
      <c r="H53" s="38">
        <v>28459650.84</v>
      </c>
      <c r="I53" s="37">
        <f t="shared" si="2"/>
        <v>10590116.02</v>
      </c>
    </row>
    <row r="54" spans="2:9" s="36" customFormat="1" ht="12" x14ac:dyDescent="0.2">
      <c r="B54" s="47"/>
      <c r="C54" s="48" t="s">
        <v>84</v>
      </c>
      <c r="D54" s="38">
        <v>0</v>
      </c>
      <c r="E54" s="15">
        <v>1011000</v>
      </c>
      <c r="F54" s="37">
        <f t="shared" si="4"/>
        <v>1011000</v>
      </c>
      <c r="G54" s="39">
        <v>989491.71</v>
      </c>
      <c r="H54" s="38">
        <v>989491.71</v>
      </c>
      <c r="I54" s="37">
        <f t="shared" si="2"/>
        <v>21508.290000000037</v>
      </c>
    </row>
    <row r="55" spans="2:9" s="36" customFormat="1" ht="12" x14ac:dyDescent="0.2">
      <c r="B55" s="47"/>
      <c r="C55" s="48" t="s">
        <v>85</v>
      </c>
      <c r="D55" s="49">
        <v>4085320</v>
      </c>
      <c r="E55" s="50">
        <v>20085583.920000002</v>
      </c>
      <c r="F55" s="37">
        <f t="shared" si="4"/>
        <v>24170903.920000002</v>
      </c>
      <c r="G55" s="39">
        <v>21776233.699999999</v>
      </c>
      <c r="H55" s="38">
        <v>1514553.5</v>
      </c>
      <c r="I55" s="37">
        <f t="shared" si="2"/>
        <v>2394670.2200000025</v>
      </c>
    </row>
    <row r="56" spans="2:9" s="36" customFormat="1" ht="12" x14ac:dyDescent="0.2">
      <c r="B56" s="47"/>
      <c r="C56" s="48" t="s">
        <v>86</v>
      </c>
      <c r="D56" s="38">
        <v>0</v>
      </c>
      <c r="E56" s="15">
        <v>0</v>
      </c>
      <c r="F56" s="37">
        <f t="shared" si="4"/>
        <v>0</v>
      </c>
      <c r="G56" s="39">
        <v>0</v>
      </c>
      <c r="H56" s="38">
        <v>0</v>
      </c>
      <c r="I56" s="37">
        <f t="shared" si="2"/>
        <v>0</v>
      </c>
    </row>
    <row r="57" spans="2:9" s="36" customFormat="1" ht="12" x14ac:dyDescent="0.2">
      <c r="B57" s="47"/>
      <c r="C57" s="48" t="s">
        <v>87</v>
      </c>
      <c r="D57" s="38">
        <v>0</v>
      </c>
      <c r="E57" s="15">
        <v>0</v>
      </c>
      <c r="F57" s="37">
        <f t="shared" si="4"/>
        <v>0</v>
      </c>
      <c r="G57" s="39">
        <v>0</v>
      </c>
      <c r="H57" s="38">
        <v>0</v>
      </c>
      <c r="I57" s="37">
        <f t="shared" si="2"/>
        <v>0</v>
      </c>
    </row>
    <row r="58" spans="2:9" s="36" customFormat="1" ht="12" x14ac:dyDescent="0.2">
      <c r="B58" s="47"/>
      <c r="C58" s="48" t="s">
        <v>88</v>
      </c>
      <c r="D58" s="49">
        <v>1392000</v>
      </c>
      <c r="E58" s="15">
        <v>371200</v>
      </c>
      <c r="F58" s="37">
        <f t="shared" si="4"/>
        <v>1763200</v>
      </c>
      <c r="G58" s="39">
        <v>1392000</v>
      </c>
      <c r="H58" s="38">
        <v>1392000</v>
      </c>
      <c r="I58" s="37">
        <f t="shared" si="2"/>
        <v>371200</v>
      </c>
    </row>
    <row r="59" spans="2:9" s="36" customFormat="1" ht="12" x14ac:dyDescent="0.2">
      <c r="B59" s="80" t="s">
        <v>89</v>
      </c>
      <c r="C59" s="81"/>
      <c r="D59" s="34">
        <f t="shared" ref="D59:I59" si="8">SUM(D60:D62)</f>
        <v>611750034</v>
      </c>
      <c r="E59" s="33">
        <f t="shared" si="8"/>
        <v>126978460.03</v>
      </c>
      <c r="F59" s="34">
        <f>SUM(F60:F62)</f>
        <v>738728494.02999997</v>
      </c>
      <c r="G59" s="35">
        <f t="shared" si="8"/>
        <v>390294069.41000003</v>
      </c>
      <c r="H59" s="34">
        <f t="shared" si="8"/>
        <v>390294069.41000003</v>
      </c>
      <c r="I59" s="34">
        <f t="shared" si="8"/>
        <v>348434424.62</v>
      </c>
    </row>
    <row r="60" spans="2:9" s="36" customFormat="1" ht="12" x14ac:dyDescent="0.2">
      <c r="B60" s="47"/>
      <c r="C60" s="48" t="s">
        <v>90</v>
      </c>
      <c r="D60" s="49">
        <v>525875398</v>
      </c>
      <c r="E60" s="50">
        <v>127270489.23999999</v>
      </c>
      <c r="F60" s="37">
        <f t="shared" si="4"/>
        <v>653145887.24000001</v>
      </c>
      <c r="G60" s="39">
        <v>326150894.06</v>
      </c>
      <c r="H60" s="38">
        <v>326150894.06</v>
      </c>
      <c r="I60" s="37">
        <f t="shared" si="2"/>
        <v>326994993.18000001</v>
      </c>
    </row>
    <row r="61" spans="2:9" s="36" customFormat="1" ht="12" x14ac:dyDescent="0.2">
      <c r="B61" s="47"/>
      <c r="C61" s="48" t="s">
        <v>91</v>
      </c>
      <c r="D61" s="49">
        <v>85874636</v>
      </c>
      <c r="E61" s="15">
        <v>-292029.21000000002</v>
      </c>
      <c r="F61" s="37">
        <f t="shared" si="4"/>
        <v>85582606.790000007</v>
      </c>
      <c r="G61" s="39">
        <v>64143175.350000001</v>
      </c>
      <c r="H61" s="38">
        <v>64143175.350000001</v>
      </c>
      <c r="I61" s="37">
        <f t="shared" si="2"/>
        <v>21439431.440000005</v>
      </c>
    </row>
    <row r="62" spans="2:9" s="36" customFormat="1" ht="12" x14ac:dyDescent="0.2">
      <c r="B62" s="47"/>
      <c r="C62" s="48" t="s">
        <v>92</v>
      </c>
      <c r="D62" s="38">
        <v>0</v>
      </c>
      <c r="E62" s="15">
        <v>0</v>
      </c>
      <c r="F62" s="37">
        <f t="shared" si="4"/>
        <v>0</v>
      </c>
      <c r="G62" s="39">
        <v>0</v>
      </c>
      <c r="H62" s="38">
        <v>0</v>
      </c>
      <c r="I62" s="37">
        <f t="shared" si="2"/>
        <v>0</v>
      </c>
    </row>
    <row r="63" spans="2:9" s="36" customFormat="1" ht="12" x14ac:dyDescent="0.2">
      <c r="B63" s="80" t="s">
        <v>93</v>
      </c>
      <c r="C63" s="81"/>
      <c r="D63" s="34">
        <f t="shared" ref="D63:I63" si="9">SUM(D64:D70)</f>
        <v>0</v>
      </c>
      <c r="E63" s="33">
        <f t="shared" si="9"/>
        <v>0</v>
      </c>
      <c r="F63" s="34">
        <f t="shared" si="9"/>
        <v>0</v>
      </c>
      <c r="G63" s="35">
        <f t="shared" si="9"/>
        <v>0</v>
      </c>
      <c r="H63" s="34">
        <f t="shared" si="9"/>
        <v>0</v>
      </c>
      <c r="I63" s="34">
        <f t="shared" si="9"/>
        <v>0</v>
      </c>
    </row>
    <row r="64" spans="2:9" s="36" customFormat="1" ht="12" x14ac:dyDescent="0.2">
      <c r="B64" s="47"/>
      <c r="C64" s="48" t="s">
        <v>94</v>
      </c>
      <c r="D64" s="38">
        <v>0</v>
      </c>
      <c r="E64" s="15">
        <v>0</v>
      </c>
      <c r="F64" s="37">
        <f t="shared" ref="F64:F70" si="10">D64+E64</f>
        <v>0</v>
      </c>
      <c r="G64" s="39">
        <v>0</v>
      </c>
      <c r="H64" s="38">
        <v>0</v>
      </c>
      <c r="I64" s="37">
        <f t="shared" ref="I64:I82" si="11">F64-G64</f>
        <v>0</v>
      </c>
    </row>
    <row r="65" spans="2:9" s="36" customFormat="1" ht="12" x14ac:dyDescent="0.2">
      <c r="B65" s="47"/>
      <c r="C65" s="48" t="s">
        <v>95</v>
      </c>
      <c r="D65" s="38">
        <v>0</v>
      </c>
      <c r="E65" s="15">
        <v>0</v>
      </c>
      <c r="F65" s="37">
        <f t="shared" si="10"/>
        <v>0</v>
      </c>
      <c r="G65" s="39">
        <v>0</v>
      </c>
      <c r="H65" s="38">
        <v>0</v>
      </c>
      <c r="I65" s="37">
        <f t="shared" si="11"/>
        <v>0</v>
      </c>
    </row>
    <row r="66" spans="2:9" s="36" customFormat="1" ht="12" x14ac:dyDescent="0.2">
      <c r="B66" s="47"/>
      <c r="C66" s="48" t="s">
        <v>96</v>
      </c>
      <c r="D66" s="38">
        <v>0</v>
      </c>
      <c r="E66" s="15">
        <v>0</v>
      </c>
      <c r="F66" s="37">
        <f t="shared" si="10"/>
        <v>0</v>
      </c>
      <c r="G66" s="39">
        <v>0</v>
      </c>
      <c r="H66" s="38">
        <v>0</v>
      </c>
      <c r="I66" s="37">
        <f t="shared" si="11"/>
        <v>0</v>
      </c>
    </row>
    <row r="67" spans="2:9" s="36" customFormat="1" ht="12" x14ac:dyDescent="0.2">
      <c r="B67" s="47"/>
      <c r="C67" s="48" t="s">
        <v>97</v>
      </c>
      <c r="D67" s="38">
        <v>0</v>
      </c>
      <c r="E67" s="15">
        <v>0</v>
      </c>
      <c r="F67" s="37">
        <f t="shared" si="10"/>
        <v>0</v>
      </c>
      <c r="G67" s="39">
        <v>0</v>
      </c>
      <c r="H67" s="38">
        <v>0</v>
      </c>
      <c r="I67" s="37">
        <f t="shared" si="11"/>
        <v>0</v>
      </c>
    </row>
    <row r="68" spans="2:9" s="36" customFormat="1" ht="12" x14ac:dyDescent="0.2">
      <c r="B68" s="47"/>
      <c r="C68" s="48" t="s">
        <v>98</v>
      </c>
      <c r="D68" s="38">
        <v>0</v>
      </c>
      <c r="E68" s="15">
        <v>0</v>
      </c>
      <c r="F68" s="37">
        <f t="shared" si="10"/>
        <v>0</v>
      </c>
      <c r="G68" s="39">
        <v>0</v>
      </c>
      <c r="H68" s="38">
        <v>0</v>
      </c>
      <c r="I68" s="37">
        <f t="shared" si="11"/>
        <v>0</v>
      </c>
    </row>
    <row r="69" spans="2:9" s="36" customFormat="1" ht="12" x14ac:dyDescent="0.2">
      <c r="B69" s="47"/>
      <c r="C69" s="48" t="s">
        <v>99</v>
      </c>
      <c r="D69" s="38">
        <v>0</v>
      </c>
      <c r="E69" s="15">
        <v>0</v>
      </c>
      <c r="F69" s="37">
        <f t="shared" si="10"/>
        <v>0</v>
      </c>
      <c r="G69" s="39">
        <v>0</v>
      </c>
      <c r="H69" s="38">
        <v>0</v>
      </c>
      <c r="I69" s="37">
        <f t="shared" si="11"/>
        <v>0</v>
      </c>
    </row>
    <row r="70" spans="2:9" s="36" customFormat="1" ht="24" x14ac:dyDescent="0.2">
      <c r="B70" s="47"/>
      <c r="C70" s="48" t="s">
        <v>100</v>
      </c>
      <c r="D70" s="38">
        <v>0</v>
      </c>
      <c r="E70" s="15">
        <v>0</v>
      </c>
      <c r="F70" s="37">
        <f t="shared" si="10"/>
        <v>0</v>
      </c>
      <c r="G70" s="39">
        <v>0</v>
      </c>
      <c r="H70" s="38">
        <v>0</v>
      </c>
      <c r="I70" s="37">
        <f t="shared" si="11"/>
        <v>0</v>
      </c>
    </row>
    <row r="71" spans="2:9" s="36" customFormat="1" ht="12" x14ac:dyDescent="0.2">
      <c r="B71" s="80" t="s">
        <v>25</v>
      </c>
      <c r="C71" s="81"/>
      <c r="D71" s="34">
        <f t="shared" ref="D71:I71" si="12">SUM(D72:D74)</f>
        <v>5975484</v>
      </c>
      <c r="E71" s="33">
        <f t="shared" si="12"/>
        <v>8161558.9299999997</v>
      </c>
      <c r="F71" s="34">
        <f t="shared" si="12"/>
        <v>14137042.93</v>
      </c>
      <c r="G71" s="35">
        <f t="shared" si="12"/>
        <v>4803543</v>
      </c>
      <c r="H71" s="34">
        <f t="shared" si="12"/>
        <v>4803543</v>
      </c>
      <c r="I71" s="34">
        <f t="shared" si="12"/>
        <v>9333499.9299999997</v>
      </c>
    </row>
    <row r="72" spans="2:9" s="36" customFormat="1" ht="12" x14ac:dyDescent="0.2">
      <c r="B72" s="47"/>
      <c r="C72" s="48" t="s">
        <v>101</v>
      </c>
      <c r="D72" s="38">
        <v>0</v>
      </c>
      <c r="E72" s="15">
        <v>0</v>
      </c>
      <c r="F72" s="37">
        <f>D72+E72</f>
        <v>0</v>
      </c>
      <c r="G72" s="39">
        <v>0</v>
      </c>
      <c r="H72" s="38">
        <v>0</v>
      </c>
      <c r="I72" s="37">
        <f t="shared" si="11"/>
        <v>0</v>
      </c>
    </row>
    <row r="73" spans="2:9" s="36" customFormat="1" ht="12" x14ac:dyDescent="0.2">
      <c r="B73" s="47"/>
      <c r="C73" s="48" t="s">
        <v>102</v>
      </c>
      <c r="D73" s="38">
        <v>0</v>
      </c>
      <c r="E73" s="15">
        <v>0</v>
      </c>
      <c r="F73" s="37">
        <f t="shared" ref="F73:F74" si="13">D73+E73</f>
        <v>0</v>
      </c>
      <c r="G73" s="39">
        <v>0</v>
      </c>
      <c r="H73" s="38">
        <v>0</v>
      </c>
      <c r="I73" s="37">
        <f t="shared" si="11"/>
        <v>0</v>
      </c>
    </row>
    <row r="74" spans="2:9" s="36" customFormat="1" ht="12" x14ac:dyDescent="0.2">
      <c r="B74" s="47"/>
      <c r="C74" s="48" t="s">
        <v>103</v>
      </c>
      <c r="D74" s="49">
        <v>5975484</v>
      </c>
      <c r="E74" s="15">
        <v>8161558.9299999997</v>
      </c>
      <c r="F74" s="37">
        <f t="shared" si="13"/>
        <v>14137042.93</v>
      </c>
      <c r="G74" s="39">
        <v>4803543</v>
      </c>
      <c r="H74" s="38">
        <v>4803543</v>
      </c>
      <c r="I74" s="37">
        <f t="shared" si="11"/>
        <v>9333499.9299999997</v>
      </c>
    </row>
    <row r="75" spans="2:9" s="36" customFormat="1" ht="12" x14ac:dyDescent="0.2">
      <c r="B75" s="80" t="s">
        <v>104</v>
      </c>
      <c r="C75" s="81"/>
      <c r="D75" s="34">
        <f t="shared" ref="D75:I75" si="14">SUM(D76:D82)</f>
        <v>70524671.840000004</v>
      </c>
      <c r="E75" s="33">
        <f t="shared" si="14"/>
        <v>-35425793.560000002</v>
      </c>
      <c r="F75" s="34">
        <f t="shared" si="14"/>
        <v>35098878.280000001</v>
      </c>
      <c r="G75" s="35">
        <f t="shared" si="14"/>
        <v>28542782.07</v>
      </c>
      <c r="H75" s="34">
        <f t="shared" si="14"/>
        <v>28542782.07</v>
      </c>
      <c r="I75" s="34">
        <f t="shared" si="14"/>
        <v>6556096.2099999953</v>
      </c>
    </row>
    <row r="76" spans="2:9" s="36" customFormat="1" ht="12" x14ac:dyDescent="0.2">
      <c r="B76" s="47"/>
      <c r="C76" s="48" t="s">
        <v>105</v>
      </c>
      <c r="D76" s="49">
        <v>50071534.799999997</v>
      </c>
      <c r="E76" s="15">
        <v>-26070143.5</v>
      </c>
      <c r="F76" s="37">
        <f t="shared" ref="F76:F82" si="15">D76+E76</f>
        <v>24001391.299999997</v>
      </c>
      <c r="G76" s="39">
        <v>20283652.170000002</v>
      </c>
      <c r="H76" s="38">
        <v>20283652.170000002</v>
      </c>
      <c r="I76" s="37">
        <f t="shared" si="11"/>
        <v>3717739.1299999952</v>
      </c>
    </row>
    <row r="77" spans="2:9" s="36" customFormat="1" ht="12" x14ac:dyDescent="0.2">
      <c r="B77" s="47"/>
      <c r="C77" s="48" t="s">
        <v>106</v>
      </c>
      <c r="D77" s="49">
        <v>16453013.199999999</v>
      </c>
      <c r="E77" s="15">
        <v>-6880091.3799999999</v>
      </c>
      <c r="F77" s="37">
        <f t="shared" si="15"/>
        <v>9572921.8200000003</v>
      </c>
      <c r="G77" s="39">
        <v>6734636.3799999999</v>
      </c>
      <c r="H77" s="38">
        <v>6734636.3799999999</v>
      </c>
      <c r="I77" s="37">
        <f t="shared" si="11"/>
        <v>2838285.4400000004</v>
      </c>
    </row>
    <row r="78" spans="2:9" s="36" customFormat="1" ht="12" x14ac:dyDescent="0.2">
      <c r="B78" s="47"/>
      <c r="C78" s="48" t="s">
        <v>107</v>
      </c>
      <c r="D78" s="38">
        <v>123.84</v>
      </c>
      <c r="E78" s="15">
        <v>0</v>
      </c>
      <c r="F78" s="37">
        <f t="shared" si="15"/>
        <v>123.84</v>
      </c>
      <c r="G78" s="39">
        <v>52.2</v>
      </c>
      <c r="H78" s="38">
        <v>52.2</v>
      </c>
      <c r="I78" s="37">
        <f t="shared" si="11"/>
        <v>71.64</v>
      </c>
    </row>
    <row r="79" spans="2:9" s="36" customFormat="1" ht="12" x14ac:dyDescent="0.2">
      <c r="B79" s="47"/>
      <c r="C79" s="48" t="s">
        <v>108</v>
      </c>
      <c r="D79" s="49">
        <v>0</v>
      </c>
      <c r="E79" s="15">
        <v>0</v>
      </c>
      <c r="F79" s="37">
        <f t="shared" si="15"/>
        <v>0</v>
      </c>
      <c r="G79" s="39">
        <v>0</v>
      </c>
      <c r="H79" s="38">
        <v>0</v>
      </c>
      <c r="I79" s="37">
        <f t="shared" si="11"/>
        <v>0</v>
      </c>
    </row>
    <row r="80" spans="2:9" s="36" customFormat="1" ht="12" x14ac:dyDescent="0.2">
      <c r="B80" s="47"/>
      <c r="C80" s="48" t="s">
        <v>109</v>
      </c>
      <c r="D80" s="38">
        <v>0</v>
      </c>
      <c r="E80" s="15">
        <v>0</v>
      </c>
      <c r="F80" s="37">
        <f t="shared" si="15"/>
        <v>0</v>
      </c>
      <c r="G80" s="39">
        <v>0</v>
      </c>
      <c r="H80" s="38">
        <v>0</v>
      </c>
      <c r="I80" s="37">
        <f t="shared" si="11"/>
        <v>0</v>
      </c>
    </row>
    <row r="81" spans="2:9" s="36" customFormat="1" ht="12" x14ac:dyDescent="0.2">
      <c r="B81" s="47"/>
      <c r="C81" s="48" t="s">
        <v>110</v>
      </c>
      <c r="D81" s="38">
        <v>0</v>
      </c>
      <c r="E81" s="15">
        <v>0</v>
      </c>
      <c r="F81" s="37">
        <f t="shared" si="15"/>
        <v>0</v>
      </c>
      <c r="G81" s="39">
        <v>0</v>
      </c>
      <c r="H81" s="38">
        <v>0</v>
      </c>
      <c r="I81" s="37">
        <f t="shared" si="11"/>
        <v>0</v>
      </c>
    </row>
    <row r="82" spans="2:9" s="36" customFormat="1" ht="12" x14ac:dyDescent="0.2">
      <c r="B82" s="47"/>
      <c r="C82" s="48" t="s">
        <v>111</v>
      </c>
      <c r="D82" s="52">
        <v>4000000</v>
      </c>
      <c r="E82" s="53">
        <v>-2475558.6800000002</v>
      </c>
      <c r="F82" s="40">
        <f t="shared" si="15"/>
        <v>1524441.3199999998</v>
      </c>
      <c r="G82" s="41">
        <v>1524441.32</v>
      </c>
      <c r="H82" s="42">
        <v>1524441.32</v>
      </c>
      <c r="I82" s="40">
        <f t="shared" si="11"/>
        <v>0</v>
      </c>
    </row>
    <row r="83" spans="2:9" s="46" customFormat="1" x14ac:dyDescent="0.25">
      <c r="B83" s="43"/>
      <c r="C83" s="44" t="s">
        <v>112</v>
      </c>
      <c r="D83" s="45">
        <f t="shared" ref="D83:I83" si="16">D11+D19+D29+D39+D49+D59+D63+D71+D75</f>
        <v>1991341560.9999998</v>
      </c>
      <c r="E83" s="45">
        <f t="shared" si="16"/>
        <v>244946045.59000003</v>
      </c>
      <c r="F83" s="45">
        <f t="shared" si="16"/>
        <v>2236287606.5900002</v>
      </c>
      <c r="G83" s="45">
        <f t="shared" si="16"/>
        <v>1462211936.7</v>
      </c>
      <c r="H83" s="45">
        <f t="shared" si="16"/>
        <v>1415477395.49</v>
      </c>
      <c r="I83" s="45">
        <f t="shared" si="16"/>
        <v>774075669.88999999</v>
      </c>
    </row>
    <row r="84" spans="2:9" x14ac:dyDescent="0.25">
      <c r="H84" s="17"/>
    </row>
    <row r="65536" spans="9:9" x14ac:dyDescent="0.25">
      <c r="I65536" s="17"/>
    </row>
    <row r="65537" spans="4:9" x14ac:dyDescent="0.25">
      <c r="D65537" s="17"/>
      <c r="E65537" s="17"/>
      <c r="F65537" s="17"/>
      <c r="G65537" s="17"/>
      <c r="H65537" s="17"/>
      <c r="I65537" s="17"/>
    </row>
    <row r="65538" spans="4:9" x14ac:dyDescent="0.25">
      <c r="D65538" s="17"/>
      <c r="E65538" s="17"/>
      <c r="F65538" s="17"/>
      <c r="G65538" s="17"/>
      <c r="H65538" s="17"/>
      <c r="I65538" s="17"/>
    </row>
    <row r="65539" spans="4:9" x14ac:dyDescent="0.25">
      <c r="D65539" s="17"/>
      <c r="E65539" s="17"/>
      <c r="F65539" s="17"/>
      <c r="G65539" s="17"/>
      <c r="H65539" s="17"/>
      <c r="I65539" s="17"/>
    </row>
  </sheetData>
  <mergeCells count="17">
    <mergeCell ref="B8:C10"/>
    <mergeCell ref="D8:H8"/>
    <mergeCell ref="I8:I9"/>
    <mergeCell ref="B2:I2"/>
    <mergeCell ref="B3:I3"/>
    <mergeCell ref="B4:I4"/>
    <mergeCell ref="B5:I5"/>
    <mergeCell ref="B6:I6"/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  <ignoredErrors>
    <ignoredError sqref="F19:I19 F29:I29 F39:I39 F59:I59 F63:F72 I71:I75 F7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ING1TRIM2018</vt:lpstr>
      <vt:lpstr>EGRE1TRIM2018</vt:lpstr>
      <vt:lpstr>ING2TRIM2018</vt:lpstr>
      <vt:lpstr>EGR2TRIM2018</vt:lpstr>
      <vt:lpstr>ING3TRIM2018</vt:lpstr>
      <vt:lpstr>EGR3TRIM2018</vt:lpstr>
      <vt:lpstr>EGR3TRIM2018!Títulos_a_imprimir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Rafael Garcia Martinez</dc:creator>
  <cp:lastModifiedBy>e</cp:lastModifiedBy>
  <cp:lastPrinted>2018-10-22T21:51:24Z</cp:lastPrinted>
  <dcterms:created xsi:type="dcterms:W3CDTF">2018-04-24T22:27:00Z</dcterms:created>
  <dcterms:modified xsi:type="dcterms:W3CDTF">2018-11-13T16:02:27Z</dcterms:modified>
</cp:coreProperties>
</file>